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C:\Users\e082908\Desktop\Current Website Docs\Grantee Report Forms by SOW\FY 25\Adult MH\"/>
    </mc:Choice>
  </mc:AlternateContent>
  <xr:revisionPtr revIDLastSave="0" documentId="8_{18AE98CF-9FF2-4AC1-8B37-1E2CC26160F7}" xr6:coauthVersionLast="47" xr6:coauthVersionMax="47" xr10:uidLastSave="{00000000-0000-0000-0000-000000000000}"/>
  <bookViews>
    <workbookView xWindow="-120" yWindow="-120" windowWidth="24240" windowHeight="13140" firstSheet="1" activeTab="1" xr2:uid="{00000000-000D-0000-FFFF-FFFF00000000}"/>
  </bookViews>
  <sheets>
    <sheet name="INSTRUCTIONS" sheetId="2" r:id="rId1"/>
    <sheet name="SETUP " sheetId="21" r:id="rId2"/>
    <sheet name="July" sheetId="22" r:id="rId3"/>
    <sheet name="August" sheetId="24" r:id="rId4"/>
    <sheet name="September" sheetId="25" r:id="rId5"/>
    <sheet name="October" sheetId="26" r:id="rId6"/>
    <sheet name="November" sheetId="27" r:id="rId7"/>
    <sheet name="December" sheetId="28" r:id="rId8"/>
    <sheet name="January" sheetId="29" r:id="rId9"/>
    <sheet name="February" sheetId="30" r:id="rId10"/>
    <sheet name="March" sheetId="31" r:id="rId11"/>
    <sheet name="April" sheetId="32" r:id="rId12"/>
    <sheet name="May" sheetId="33" r:id="rId13"/>
    <sheet name="June" sheetId="34" r:id="rId14"/>
    <sheet name="boxes" sheetId="13" state="hidden" r:id="rId15"/>
    <sheet name="SUMMARY FOR LOS " sheetId="14" r:id="rId16"/>
    <sheet name="Summary of Supplemental Funds" sheetId="36" r:id="rId17"/>
    <sheet name="drop down boxes" sheetId="35" r:id="rId18"/>
  </sheets>
  <definedNames>
    <definedName name="_xlnm.Print_Titles" localSheetId="11">April!$1:$8</definedName>
    <definedName name="_xlnm.Print_Titles" localSheetId="3">August!$1:$8</definedName>
    <definedName name="_xlnm.Print_Titles" localSheetId="7">December!$1:$8</definedName>
    <definedName name="_xlnm.Print_Titles" localSheetId="9">February!$1:$8</definedName>
    <definedName name="_xlnm.Print_Titles" localSheetId="8">January!$1:$8</definedName>
    <definedName name="_xlnm.Print_Titles" localSheetId="2">July!$1:$8</definedName>
    <definedName name="_xlnm.Print_Titles" localSheetId="13">June!$1:$8</definedName>
    <definedName name="_xlnm.Print_Titles" localSheetId="10">March!$1:$8</definedName>
    <definedName name="_xlnm.Print_Titles" localSheetId="12">May!$1:$8</definedName>
    <definedName name="_xlnm.Print_Titles" localSheetId="6">November!$1:$8</definedName>
    <definedName name="_xlnm.Print_Titles" localSheetId="5">October!$1:$8</definedName>
    <definedName name="_xlnm.Print_Titles" localSheetId="4">September!$1:$8</definedName>
    <definedName name="_xlnm.Print_Titles" localSheetId="1">'SETUP '!$1:$8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3" i="34" l="1"/>
  <c r="Q13" i="33"/>
  <c r="Q13" i="32"/>
  <c r="Q13" i="31"/>
  <c r="Q13" i="30"/>
  <c r="Q13" i="29"/>
  <c r="Q13" i="28"/>
  <c r="Q13" i="27"/>
  <c r="Q13" i="26"/>
  <c r="Q13" i="25"/>
  <c r="Q13" i="24"/>
  <c r="T52" i="34" a="1"/>
  <c r="T52" i="34" s="1"/>
  <c r="T8" i="36" s="1"/>
  <c r="T51" i="34" a="1"/>
  <c r="T51" i="34" s="1"/>
  <c r="T7" i="36" s="1"/>
  <c r="T50" i="34" a="1"/>
  <c r="T50" i="34" s="1"/>
  <c r="T6" i="36" s="1"/>
  <c r="T49" i="34" a="1"/>
  <c r="T49" i="34" s="1"/>
  <c r="T5" i="36" s="1"/>
  <c r="T48" i="34" a="1"/>
  <c r="T48" i="34" s="1"/>
  <c r="T4" i="36" s="1"/>
  <c r="T47" i="34" a="1"/>
  <c r="T47" i="34" s="1"/>
  <c r="T3" i="36" s="1"/>
  <c r="T46" i="34" a="1"/>
  <c r="T46" i="34" s="1"/>
  <c r="T2" i="36" s="1"/>
  <c r="T52" i="33" a="1"/>
  <c r="T52" i="33" s="1"/>
  <c r="T51" i="33" a="1"/>
  <c r="T51" i="33" s="1"/>
  <c r="T50" i="33" a="1"/>
  <c r="T50" i="33" s="1"/>
  <c r="T49" i="33" a="1"/>
  <c r="T49" i="33" s="1"/>
  <c r="T48" i="33" a="1"/>
  <c r="T48" i="33" s="1"/>
  <c r="T47" i="33" a="1"/>
  <c r="T47" i="33"/>
  <c r="T46" i="33" a="1"/>
  <c r="T46" i="33"/>
  <c r="T53" i="32"/>
  <c r="T52" i="32" a="1"/>
  <c r="T52" i="32" s="1"/>
  <c r="T51" i="32" a="1"/>
  <c r="T51" i="32" s="1"/>
  <c r="T50" i="32" a="1"/>
  <c r="T50" i="32" s="1"/>
  <c r="T49" i="32" a="1"/>
  <c r="T49" i="32" s="1"/>
  <c r="T48" i="32" a="1"/>
  <c r="T48" i="32" s="1"/>
  <c r="T47" i="32" a="1"/>
  <c r="T47" i="32"/>
  <c r="T46" i="32" a="1"/>
  <c r="T46" i="32" s="1"/>
  <c r="T52" i="31" a="1"/>
  <c r="T52" i="31"/>
  <c r="T51" i="31" a="1"/>
  <c r="T51" i="31"/>
  <c r="T50" i="31" a="1"/>
  <c r="T50" i="31" s="1"/>
  <c r="T49" i="31" a="1"/>
  <c r="T49" i="31"/>
  <c r="T48" i="31" a="1"/>
  <c r="T48" i="31" s="1"/>
  <c r="T47" i="31" a="1"/>
  <c r="T47" i="31"/>
  <c r="T46" i="31" a="1"/>
  <c r="T46" i="31" s="1"/>
  <c r="T52" i="30" a="1"/>
  <c r="T52" i="30"/>
  <c r="T51" i="30" a="1"/>
  <c r="T51" i="30"/>
  <c r="T50" i="30" a="1"/>
  <c r="T50" i="30"/>
  <c r="T49" i="30" a="1"/>
  <c r="T49" i="30" s="1"/>
  <c r="T48" i="30" a="1"/>
  <c r="T48" i="30" s="1"/>
  <c r="T47" i="30" a="1"/>
  <c r="T47" i="30" s="1"/>
  <c r="T46" i="30" a="1"/>
  <c r="T46" i="30"/>
  <c r="T52" i="29" a="1"/>
  <c r="T52" i="29" s="1"/>
  <c r="T51" i="29" a="1"/>
  <c r="T51" i="29"/>
  <c r="T50" i="29" a="1"/>
  <c r="T50" i="29"/>
  <c r="T49" i="29" a="1"/>
  <c r="T49" i="29"/>
  <c r="T48" i="29" a="1"/>
  <c r="T48" i="29"/>
  <c r="T47" i="29" a="1"/>
  <c r="T47" i="29"/>
  <c r="T46" i="29" a="1"/>
  <c r="T46" i="29"/>
  <c r="T52" i="28" a="1"/>
  <c r="T52" i="28" s="1"/>
  <c r="T51" i="28" a="1"/>
  <c r="T51" i="28" s="1"/>
  <c r="T50" i="28" a="1"/>
  <c r="T50" i="28" s="1"/>
  <c r="T49" i="28" a="1"/>
  <c r="T49" i="28"/>
  <c r="T48" i="28" a="1"/>
  <c r="T48" i="28" s="1"/>
  <c r="T47" i="28" a="1"/>
  <c r="T47" i="28" s="1"/>
  <c r="T46" i="28" a="1"/>
  <c r="T46" i="28" s="1"/>
  <c r="T52" i="27" a="1"/>
  <c r="T52" i="27" s="1"/>
  <c r="T51" i="27" a="1"/>
  <c r="T51" i="27"/>
  <c r="T50" i="27" a="1"/>
  <c r="T50" i="27"/>
  <c r="T49" i="27" a="1"/>
  <c r="T49" i="27" s="1"/>
  <c r="T48" i="27" a="1"/>
  <c r="T48" i="27" s="1"/>
  <c r="T47" i="27" a="1"/>
  <c r="T47" i="27" s="1"/>
  <c r="T46" i="27" a="1"/>
  <c r="T46" i="27" s="1"/>
  <c r="T52" i="26" a="1"/>
  <c r="T52" i="26" s="1"/>
  <c r="T51" i="26" a="1"/>
  <c r="T51" i="26"/>
  <c r="T50" i="26" a="1"/>
  <c r="T50" i="26" s="1"/>
  <c r="T49" i="26" a="1"/>
  <c r="T49" i="26" s="1"/>
  <c r="T48" i="26" a="1"/>
  <c r="T48" i="26" s="1"/>
  <c r="T47" i="26" a="1"/>
  <c r="T47" i="26"/>
  <c r="T46" i="26" a="1"/>
  <c r="T46" i="26" s="1"/>
  <c r="T52" i="25" a="1"/>
  <c r="T52" i="25" s="1"/>
  <c r="T51" i="25" a="1"/>
  <c r="T51" i="25" s="1"/>
  <c r="T50" i="25" a="1"/>
  <c r="T50" i="25" s="1"/>
  <c r="T49" i="25" a="1"/>
  <c r="T49" i="25" s="1"/>
  <c r="T48" i="25" a="1"/>
  <c r="T48" i="25" s="1"/>
  <c r="T47" i="25" a="1"/>
  <c r="T47" i="25" s="1"/>
  <c r="T46" i="25" a="1"/>
  <c r="T46" i="25" s="1"/>
  <c r="T53" i="24"/>
  <c r="T47" i="24" a="1"/>
  <c r="T47" i="24" s="1"/>
  <c r="T49" i="24" a="1"/>
  <c r="T49" i="24" s="1"/>
  <c r="T52" i="24" a="1"/>
  <c r="T52" i="24"/>
  <c r="T51" i="24" a="1"/>
  <c r="T51" i="24"/>
  <c r="T50" i="24" a="1"/>
  <c r="T50" i="24" s="1"/>
  <c r="T48" i="24" a="1"/>
  <c r="T48" i="24" s="1"/>
  <c r="T46" i="24" a="1"/>
  <c r="T46" i="24" s="1"/>
  <c r="T53" i="22"/>
  <c r="T52" i="22" a="1"/>
  <c r="T52" i="22" s="1"/>
  <c r="T51" i="22" a="1"/>
  <c r="T51" i="22" s="1"/>
  <c r="T50" i="22" a="1"/>
  <c r="T50" i="22" s="1"/>
  <c r="T49" i="22" a="1"/>
  <c r="T49" i="22" s="1"/>
  <c r="T48" i="22" a="1"/>
  <c r="T48" i="22" s="1"/>
  <c r="T47" i="22" a="1"/>
  <c r="T47" i="22" s="1"/>
  <c r="T46" i="22" a="1"/>
  <c r="T46" i="22" s="1"/>
  <c r="X43" i="34"/>
  <c r="Y43" i="34"/>
  <c r="K43" i="34"/>
  <c r="L43" i="34"/>
  <c r="M43" i="34"/>
  <c r="N43" i="34"/>
  <c r="O43" i="34"/>
  <c r="P43" i="34"/>
  <c r="Q43" i="34"/>
  <c r="R43" i="34"/>
  <c r="S43" i="34"/>
  <c r="T43" i="34"/>
  <c r="U43" i="34"/>
  <c r="V43" i="34"/>
  <c r="W43" i="34"/>
  <c r="J43" i="34"/>
  <c r="M85" i="14"/>
  <c r="M86" i="14"/>
  <c r="M87" i="14"/>
  <c r="M88" i="14"/>
  <c r="M89" i="14"/>
  <c r="M90" i="14"/>
  <c r="M91" i="14"/>
  <c r="M92" i="14"/>
  <c r="M93" i="14"/>
  <c r="M94" i="14"/>
  <c r="M95" i="14"/>
  <c r="M96" i="14"/>
  <c r="M97" i="14"/>
  <c r="M98" i="14"/>
  <c r="M99" i="14"/>
  <c r="L85" i="14"/>
  <c r="L86" i="14"/>
  <c r="L87" i="14"/>
  <c r="L88" i="14"/>
  <c r="L89" i="14"/>
  <c r="L90" i="14"/>
  <c r="L91" i="14"/>
  <c r="L92" i="14"/>
  <c r="L93" i="14"/>
  <c r="L94" i="14"/>
  <c r="L95" i="14"/>
  <c r="L96" i="14"/>
  <c r="L97" i="14"/>
  <c r="L98" i="14"/>
  <c r="L99" i="14"/>
  <c r="K85" i="14"/>
  <c r="K86" i="14"/>
  <c r="K87" i="14"/>
  <c r="K88" i="14"/>
  <c r="K89" i="14"/>
  <c r="K90" i="14"/>
  <c r="K91" i="14"/>
  <c r="K92" i="14"/>
  <c r="K93" i="14"/>
  <c r="K94" i="14"/>
  <c r="K95" i="14"/>
  <c r="K96" i="14"/>
  <c r="K97" i="14"/>
  <c r="K98" i="14"/>
  <c r="K99" i="14"/>
  <c r="J85" i="14"/>
  <c r="J86" i="14"/>
  <c r="J87" i="14"/>
  <c r="J88" i="14"/>
  <c r="J89" i="14"/>
  <c r="J90" i="14"/>
  <c r="J91" i="14"/>
  <c r="J92" i="14"/>
  <c r="J93" i="14"/>
  <c r="J94" i="14"/>
  <c r="J95" i="14"/>
  <c r="J96" i="14"/>
  <c r="J97" i="14"/>
  <c r="J98" i="14"/>
  <c r="J99" i="14"/>
  <c r="I85" i="14"/>
  <c r="I86" i="14"/>
  <c r="I87" i="14"/>
  <c r="I88" i="14"/>
  <c r="I89" i="14"/>
  <c r="I90" i="14"/>
  <c r="I91" i="14"/>
  <c r="I92" i="14"/>
  <c r="I93" i="14"/>
  <c r="I94" i="14"/>
  <c r="I95" i="14"/>
  <c r="I96" i="14"/>
  <c r="I97" i="14"/>
  <c r="I98" i="14"/>
  <c r="I99" i="14"/>
  <c r="H85" i="14"/>
  <c r="H86" i="14"/>
  <c r="H87" i="14"/>
  <c r="H88" i="14"/>
  <c r="H89" i="14"/>
  <c r="H90" i="14"/>
  <c r="H91" i="14"/>
  <c r="H92" i="14"/>
  <c r="H93" i="14"/>
  <c r="H94" i="14"/>
  <c r="H95" i="14"/>
  <c r="H96" i="14"/>
  <c r="H97" i="14"/>
  <c r="H98" i="14"/>
  <c r="H99" i="14"/>
  <c r="G99" i="14"/>
  <c r="G85" i="14"/>
  <c r="G86" i="14"/>
  <c r="G87" i="14"/>
  <c r="G88" i="14"/>
  <c r="G89" i="14"/>
  <c r="G90" i="14"/>
  <c r="G91" i="14"/>
  <c r="G92" i="14"/>
  <c r="G93" i="14"/>
  <c r="G94" i="14"/>
  <c r="G95" i="14"/>
  <c r="G96" i="14"/>
  <c r="G97" i="14"/>
  <c r="G98" i="14"/>
  <c r="F85" i="14"/>
  <c r="F86" i="14"/>
  <c r="F87" i="14"/>
  <c r="F88" i="14"/>
  <c r="F89" i="14"/>
  <c r="F90" i="14"/>
  <c r="F91" i="14"/>
  <c r="F92" i="14"/>
  <c r="F93" i="14"/>
  <c r="F94" i="14"/>
  <c r="F95" i="14"/>
  <c r="F96" i="14"/>
  <c r="F97" i="14"/>
  <c r="F98" i="14"/>
  <c r="F99" i="14"/>
  <c r="E85" i="14"/>
  <c r="E86" i="14"/>
  <c r="E87" i="14"/>
  <c r="E88" i="14"/>
  <c r="E89" i="14"/>
  <c r="E90" i="14"/>
  <c r="E91" i="14"/>
  <c r="E93" i="14"/>
  <c r="E94" i="14"/>
  <c r="E95" i="14"/>
  <c r="E96" i="14"/>
  <c r="E97" i="14"/>
  <c r="E98" i="14"/>
  <c r="E99" i="14"/>
  <c r="D99" i="14"/>
  <c r="D85" i="14"/>
  <c r="D86" i="14"/>
  <c r="D87" i="14"/>
  <c r="D88" i="14"/>
  <c r="D89" i="14"/>
  <c r="D90" i="14"/>
  <c r="D91" i="14"/>
  <c r="D92" i="14"/>
  <c r="D93" i="14"/>
  <c r="D94" i="14"/>
  <c r="D95" i="14"/>
  <c r="D96" i="14"/>
  <c r="D97" i="14"/>
  <c r="D98" i="14"/>
  <c r="M84" i="14"/>
  <c r="L84" i="14"/>
  <c r="K84" i="14"/>
  <c r="J84" i="14"/>
  <c r="I84" i="14"/>
  <c r="H84" i="14"/>
  <c r="G84" i="14"/>
  <c r="F84" i="14"/>
  <c r="E84" i="14"/>
  <c r="D84" i="14"/>
  <c r="C85" i="14"/>
  <c r="C86" i="14"/>
  <c r="C87" i="14"/>
  <c r="C88" i="14"/>
  <c r="C89" i="14"/>
  <c r="C90" i="14"/>
  <c r="C91" i="14"/>
  <c r="C92" i="14"/>
  <c r="C93" i="14"/>
  <c r="C94" i="14"/>
  <c r="C95" i="14"/>
  <c r="C96" i="14"/>
  <c r="C97" i="14"/>
  <c r="C98" i="14"/>
  <c r="C99" i="14"/>
  <c r="C84" i="14"/>
  <c r="M69" i="14"/>
  <c r="M70" i="14"/>
  <c r="M71" i="14"/>
  <c r="M72" i="14"/>
  <c r="M73" i="14"/>
  <c r="M74" i="14"/>
  <c r="M75" i="14"/>
  <c r="M76" i="14"/>
  <c r="M77" i="14"/>
  <c r="M78" i="14"/>
  <c r="M79" i="14"/>
  <c r="M80" i="14"/>
  <c r="M81" i="14"/>
  <c r="M82" i="14"/>
  <c r="M83" i="14"/>
  <c r="L69" i="14"/>
  <c r="L70" i="14"/>
  <c r="L71" i="14"/>
  <c r="L72" i="14"/>
  <c r="L73" i="14"/>
  <c r="L74" i="14"/>
  <c r="L75" i="14"/>
  <c r="L76" i="14"/>
  <c r="L77" i="14"/>
  <c r="L78" i="14"/>
  <c r="L79" i="14"/>
  <c r="L80" i="14"/>
  <c r="L81" i="14"/>
  <c r="L82" i="14"/>
  <c r="L83" i="14"/>
  <c r="K69" i="14"/>
  <c r="K70" i="14"/>
  <c r="K71" i="14"/>
  <c r="K72" i="14"/>
  <c r="K73" i="14"/>
  <c r="K74" i="14"/>
  <c r="K75" i="14"/>
  <c r="K76" i="14"/>
  <c r="K77" i="14"/>
  <c r="K78" i="14"/>
  <c r="K79" i="14"/>
  <c r="K80" i="14"/>
  <c r="K81" i="14"/>
  <c r="K82" i="14"/>
  <c r="K83" i="14"/>
  <c r="J69" i="14"/>
  <c r="J70" i="14"/>
  <c r="J71" i="14"/>
  <c r="J72" i="14"/>
  <c r="J73" i="14"/>
  <c r="J74" i="14"/>
  <c r="J75" i="14"/>
  <c r="J76" i="14"/>
  <c r="J77" i="14"/>
  <c r="J78" i="14"/>
  <c r="J79" i="14"/>
  <c r="J80" i="14"/>
  <c r="J81" i="14"/>
  <c r="J82" i="14"/>
  <c r="J83" i="14"/>
  <c r="I69" i="14"/>
  <c r="I70" i="14"/>
  <c r="I71" i="14"/>
  <c r="I72" i="14"/>
  <c r="I73" i="14"/>
  <c r="I74" i="14"/>
  <c r="I75" i="14"/>
  <c r="I76" i="14"/>
  <c r="I77" i="14"/>
  <c r="I78" i="14"/>
  <c r="I79" i="14"/>
  <c r="I80" i="14"/>
  <c r="I81" i="14"/>
  <c r="I82" i="14"/>
  <c r="I83" i="14"/>
  <c r="H69" i="14"/>
  <c r="H70" i="14"/>
  <c r="H71" i="14"/>
  <c r="H72" i="14"/>
  <c r="H73" i="14"/>
  <c r="H74" i="14"/>
  <c r="H75" i="14"/>
  <c r="H76" i="14"/>
  <c r="H77" i="14"/>
  <c r="H78" i="14"/>
  <c r="H79" i="14"/>
  <c r="H80" i="14"/>
  <c r="H81" i="14"/>
  <c r="H82" i="14"/>
  <c r="H83" i="14"/>
  <c r="G69" i="14"/>
  <c r="G70" i="14"/>
  <c r="G71" i="14"/>
  <c r="G72" i="14"/>
  <c r="G73" i="14"/>
  <c r="G74" i="14"/>
  <c r="G75" i="14"/>
  <c r="G76" i="14"/>
  <c r="G77" i="14"/>
  <c r="G78" i="14"/>
  <c r="G79" i="14"/>
  <c r="G80" i="14"/>
  <c r="G81" i="14"/>
  <c r="G82" i="14"/>
  <c r="G83" i="14"/>
  <c r="F69" i="14"/>
  <c r="F70" i="14"/>
  <c r="F71" i="14"/>
  <c r="F72" i="14"/>
  <c r="F73" i="14"/>
  <c r="F74" i="14"/>
  <c r="F75" i="14"/>
  <c r="F76" i="14"/>
  <c r="F77" i="14"/>
  <c r="F78" i="14"/>
  <c r="F79" i="14"/>
  <c r="F80" i="14"/>
  <c r="F81" i="14"/>
  <c r="F82" i="14"/>
  <c r="F83" i="14"/>
  <c r="E69" i="14"/>
  <c r="E70" i="14"/>
  <c r="E71" i="14"/>
  <c r="E72" i="14"/>
  <c r="E73" i="14"/>
  <c r="E74" i="14"/>
  <c r="E75" i="14"/>
  <c r="E76" i="14"/>
  <c r="E77" i="14"/>
  <c r="E78" i="14"/>
  <c r="E79" i="14"/>
  <c r="E80" i="14"/>
  <c r="E81" i="14"/>
  <c r="E82" i="14"/>
  <c r="E83" i="14"/>
  <c r="D69" i="14"/>
  <c r="D70" i="14"/>
  <c r="D71" i="14"/>
  <c r="D72" i="14"/>
  <c r="D73" i="14"/>
  <c r="D74" i="14"/>
  <c r="D75" i="14"/>
  <c r="D76" i="14"/>
  <c r="D77" i="14"/>
  <c r="D78" i="14"/>
  <c r="D79" i="14"/>
  <c r="D80" i="14"/>
  <c r="D81" i="14"/>
  <c r="D82" i="14"/>
  <c r="D83" i="14"/>
  <c r="C69" i="14"/>
  <c r="C70" i="14"/>
  <c r="C71" i="14"/>
  <c r="C72" i="14"/>
  <c r="C73" i="14"/>
  <c r="C74" i="14"/>
  <c r="C75" i="14"/>
  <c r="C76" i="14"/>
  <c r="C77" i="14"/>
  <c r="C78" i="14"/>
  <c r="C79" i="14"/>
  <c r="C80" i="14"/>
  <c r="C81" i="14"/>
  <c r="C82" i="14"/>
  <c r="C83" i="14"/>
  <c r="B85" i="14"/>
  <c r="B86" i="14"/>
  <c r="B87" i="14"/>
  <c r="B88" i="14"/>
  <c r="B89" i="14"/>
  <c r="B90" i="14"/>
  <c r="B91" i="14"/>
  <c r="B92" i="14"/>
  <c r="B93" i="14"/>
  <c r="B94" i="14"/>
  <c r="B95" i="14"/>
  <c r="B96" i="14"/>
  <c r="B97" i="14"/>
  <c r="B98" i="14"/>
  <c r="B99" i="14"/>
  <c r="B84" i="14"/>
  <c r="B69" i="14"/>
  <c r="B70" i="14"/>
  <c r="B71" i="14"/>
  <c r="B72" i="14"/>
  <c r="B73" i="14"/>
  <c r="B74" i="14"/>
  <c r="B75" i="14"/>
  <c r="B76" i="14"/>
  <c r="B77" i="14"/>
  <c r="B78" i="14"/>
  <c r="B79" i="14"/>
  <c r="B80" i="14"/>
  <c r="B81" i="14"/>
  <c r="B82" i="14"/>
  <c r="B83" i="14"/>
  <c r="B68" i="14"/>
  <c r="B53" i="14"/>
  <c r="B54" i="14"/>
  <c r="B55" i="14"/>
  <c r="B56" i="14"/>
  <c r="B57" i="14"/>
  <c r="B58" i="14"/>
  <c r="B59" i="14"/>
  <c r="B60" i="14"/>
  <c r="B61" i="14"/>
  <c r="B62" i="14"/>
  <c r="B63" i="14"/>
  <c r="B64" i="14"/>
  <c r="B65" i="14"/>
  <c r="B66" i="14"/>
  <c r="B67" i="14"/>
  <c r="M68" i="14"/>
  <c r="L68" i="14"/>
  <c r="K68" i="14"/>
  <c r="J68" i="14"/>
  <c r="I68" i="14"/>
  <c r="H68" i="14"/>
  <c r="G68" i="14"/>
  <c r="F68" i="14"/>
  <c r="E68" i="14"/>
  <c r="D68" i="14"/>
  <c r="C68" i="14"/>
  <c r="M53" i="14"/>
  <c r="M54" i="14"/>
  <c r="M55" i="14"/>
  <c r="M56" i="14"/>
  <c r="M57" i="14"/>
  <c r="M58" i="14"/>
  <c r="M59" i="14"/>
  <c r="M60" i="14"/>
  <c r="M61" i="14"/>
  <c r="M62" i="14"/>
  <c r="M63" i="14"/>
  <c r="M64" i="14"/>
  <c r="M65" i="14"/>
  <c r="M66" i="14"/>
  <c r="M67" i="14"/>
  <c r="L53" i="14"/>
  <c r="L54" i="14"/>
  <c r="L55" i="14"/>
  <c r="L56" i="14"/>
  <c r="L57" i="14"/>
  <c r="L58" i="14"/>
  <c r="L59" i="14"/>
  <c r="L60" i="14"/>
  <c r="L61" i="14"/>
  <c r="L62" i="14"/>
  <c r="L63" i="14"/>
  <c r="L64" i="14"/>
  <c r="L65" i="14"/>
  <c r="L66" i="14"/>
  <c r="L67" i="14"/>
  <c r="K53" i="14"/>
  <c r="K54" i="14"/>
  <c r="K55" i="14"/>
  <c r="K56" i="14"/>
  <c r="K57" i="14"/>
  <c r="K58" i="14"/>
  <c r="K59" i="14"/>
  <c r="K60" i="14"/>
  <c r="K61" i="14"/>
  <c r="K62" i="14"/>
  <c r="K63" i="14"/>
  <c r="K64" i="14"/>
  <c r="K65" i="14"/>
  <c r="K66" i="14"/>
  <c r="K67" i="14"/>
  <c r="J53" i="14"/>
  <c r="J54" i="14"/>
  <c r="J55" i="14"/>
  <c r="J56" i="14"/>
  <c r="J57" i="14"/>
  <c r="J58" i="14"/>
  <c r="J59" i="14"/>
  <c r="J60" i="14"/>
  <c r="J61" i="14"/>
  <c r="J62" i="14"/>
  <c r="J63" i="14"/>
  <c r="J64" i="14"/>
  <c r="J65" i="14"/>
  <c r="J66" i="14"/>
  <c r="J67" i="14"/>
  <c r="I53" i="14"/>
  <c r="I54" i="14"/>
  <c r="I55" i="14"/>
  <c r="I56" i="14"/>
  <c r="I57" i="14"/>
  <c r="I58" i="14"/>
  <c r="I59" i="14"/>
  <c r="I60" i="14"/>
  <c r="I61" i="14"/>
  <c r="I62" i="14"/>
  <c r="I63" i="14"/>
  <c r="I64" i="14"/>
  <c r="I65" i="14"/>
  <c r="I66" i="14"/>
  <c r="I67" i="14"/>
  <c r="H53" i="14"/>
  <c r="H54" i="14"/>
  <c r="H55" i="14"/>
  <c r="H56" i="14"/>
  <c r="H57" i="14"/>
  <c r="H58" i="14"/>
  <c r="H59" i="14"/>
  <c r="H60" i="14"/>
  <c r="H61" i="14"/>
  <c r="H62" i="14"/>
  <c r="H63" i="14"/>
  <c r="H64" i="14"/>
  <c r="H65" i="14"/>
  <c r="H66" i="14"/>
  <c r="H67" i="14"/>
  <c r="G53" i="14"/>
  <c r="G54" i="14"/>
  <c r="G55" i="14"/>
  <c r="G56" i="14"/>
  <c r="G57" i="14"/>
  <c r="G58" i="14"/>
  <c r="G59" i="14"/>
  <c r="G60" i="14"/>
  <c r="G61" i="14"/>
  <c r="G62" i="14"/>
  <c r="G63" i="14"/>
  <c r="G64" i="14"/>
  <c r="G65" i="14"/>
  <c r="G66" i="14"/>
  <c r="G67" i="14"/>
  <c r="F53" i="14"/>
  <c r="F54" i="14"/>
  <c r="F55" i="14"/>
  <c r="F56" i="14"/>
  <c r="F57" i="14"/>
  <c r="F58" i="14"/>
  <c r="F59" i="14"/>
  <c r="F60" i="14"/>
  <c r="F61" i="14"/>
  <c r="F62" i="14"/>
  <c r="F63" i="14"/>
  <c r="F64" i="14"/>
  <c r="F65" i="14"/>
  <c r="F66" i="14"/>
  <c r="F67" i="14"/>
  <c r="E53" i="14"/>
  <c r="E54" i="14"/>
  <c r="E55" i="14"/>
  <c r="E56" i="14"/>
  <c r="E57" i="14"/>
  <c r="E58" i="14"/>
  <c r="E59" i="14"/>
  <c r="E60" i="14"/>
  <c r="E61" i="14"/>
  <c r="E62" i="14"/>
  <c r="E63" i="14"/>
  <c r="E64" i="14"/>
  <c r="E65" i="14"/>
  <c r="E66" i="14"/>
  <c r="E67" i="14"/>
  <c r="D53" i="14"/>
  <c r="D54" i="14"/>
  <c r="D55" i="14"/>
  <c r="D56" i="14"/>
  <c r="D57" i="14"/>
  <c r="D58" i="14"/>
  <c r="D59" i="14"/>
  <c r="D60" i="14"/>
  <c r="D61" i="14"/>
  <c r="D62" i="14"/>
  <c r="D63" i="14"/>
  <c r="D64" i="14"/>
  <c r="D65" i="14"/>
  <c r="D66" i="14"/>
  <c r="D67" i="14"/>
  <c r="C53" i="14"/>
  <c r="C54" i="14"/>
  <c r="C55" i="14"/>
  <c r="C56" i="14"/>
  <c r="C57" i="14"/>
  <c r="C58" i="14"/>
  <c r="C59" i="14"/>
  <c r="C60" i="14"/>
  <c r="C61" i="14"/>
  <c r="C62" i="14"/>
  <c r="C63" i="14"/>
  <c r="C64" i="14"/>
  <c r="C65" i="14"/>
  <c r="C66" i="14"/>
  <c r="C67" i="14"/>
  <c r="M52" i="14"/>
  <c r="L52" i="14"/>
  <c r="K52" i="14"/>
  <c r="J52" i="14"/>
  <c r="I52" i="14"/>
  <c r="H52" i="14"/>
  <c r="G52" i="14"/>
  <c r="F52" i="14"/>
  <c r="E52" i="14"/>
  <c r="D52" i="14"/>
  <c r="C52" i="14"/>
  <c r="M37" i="14"/>
  <c r="M38" i="14"/>
  <c r="M39" i="14"/>
  <c r="M40" i="14"/>
  <c r="M41" i="14"/>
  <c r="M42" i="14"/>
  <c r="M43" i="14"/>
  <c r="M44" i="14"/>
  <c r="M45" i="14"/>
  <c r="M46" i="14"/>
  <c r="M47" i="14"/>
  <c r="M48" i="14"/>
  <c r="M49" i="14"/>
  <c r="M50" i="14"/>
  <c r="M51" i="14"/>
  <c r="L37" i="14"/>
  <c r="L38" i="14"/>
  <c r="L39" i="14"/>
  <c r="L40" i="14"/>
  <c r="L41" i="14"/>
  <c r="L42" i="14"/>
  <c r="L43" i="14"/>
  <c r="L44" i="14"/>
  <c r="L45" i="14"/>
  <c r="L46" i="14"/>
  <c r="L47" i="14"/>
  <c r="L48" i="14"/>
  <c r="L49" i="14"/>
  <c r="L50" i="14"/>
  <c r="L51" i="14"/>
  <c r="K37" i="14"/>
  <c r="K38" i="14"/>
  <c r="K39" i="14"/>
  <c r="K40" i="14"/>
  <c r="K41" i="14"/>
  <c r="K42" i="14"/>
  <c r="K43" i="14"/>
  <c r="K44" i="14"/>
  <c r="K45" i="14"/>
  <c r="K46" i="14"/>
  <c r="K47" i="14"/>
  <c r="K48" i="14"/>
  <c r="K49" i="14"/>
  <c r="K50" i="14"/>
  <c r="K51" i="14"/>
  <c r="J37" i="14"/>
  <c r="J38" i="14"/>
  <c r="J39" i="14"/>
  <c r="J40" i="14"/>
  <c r="J41" i="14"/>
  <c r="J42" i="14"/>
  <c r="J43" i="14"/>
  <c r="J44" i="14"/>
  <c r="J45" i="14"/>
  <c r="J46" i="14"/>
  <c r="J47" i="14"/>
  <c r="J48" i="14"/>
  <c r="J49" i="14"/>
  <c r="J50" i="14"/>
  <c r="J51" i="14"/>
  <c r="I37" i="14"/>
  <c r="I38" i="14"/>
  <c r="I39" i="14"/>
  <c r="I40" i="14"/>
  <c r="I41" i="14"/>
  <c r="I42" i="14"/>
  <c r="I43" i="14"/>
  <c r="I44" i="14"/>
  <c r="I45" i="14"/>
  <c r="I46" i="14"/>
  <c r="I47" i="14"/>
  <c r="I48" i="14"/>
  <c r="I49" i="14"/>
  <c r="I50" i="14"/>
  <c r="I51" i="14"/>
  <c r="H37" i="14"/>
  <c r="H38" i="14"/>
  <c r="H39" i="14"/>
  <c r="H40" i="14"/>
  <c r="H41" i="14"/>
  <c r="H42" i="14"/>
  <c r="H44" i="14"/>
  <c r="H45" i="14"/>
  <c r="H46" i="14"/>
  <c r="H47" i="14"/>
  <c r="H48" i="14"/>
  <c r="H49" i="14"/>
  <c r="H50" i="14"/>
  <c r="H51" i="14"/>
  <c r="G37" i="14"/>
  <c r="G38" i="14"/>
  <c r="G39" i="14"/>
  <c r="G40" i="14"/>
  <c r="G41" i="14"/>
  <c r="G42" i="14"/>
  <c r="G43" i="14"/>
  <c r="G44" i="14"/>
  <c r="G45" i="14"/>
  <c r="G46" i="14"/>
  <c r="G47" i="14"/>
  <c r="G48" i="14"/>
  <c r="G49" i="14"/>
  <c r="G50" i="14"/>
  <c r="G51" i="14"/>
  <c r="F37" i="14"/>
  <c r="F38" i="14"/>
  <c r="F39" i="14"/>
  <c r="F40" i="14"/>
  <c r="F41" i="14"/>
  <c r="F42" i="14"/>
  <c r="F43" i="14"/>
  <c r="F44" i="14"/>
  <c r="F45" i="14"/>
  <c r="F46" i="14"/>
  <c r="F47" i="14"/>
  <c r="F48" i="14"/>
  <c r="F49" i="14"/>
  <c r="F50" i="14"/>
  <c r="F51" i="14"/>
  <c r="E37" i="14"/>
  <c r="E38" i="14"/>
  <c r="E39" i="14"/>
  <c r="E40" i="14"/>
  <c r="E41" i="14"/>
  <c r="E42" i="14"/>
  <c r="E43" i="14"/>
  <c r="E44" i="14"/>
  <c r="E45" i="14"/>
  <c r="E46" i="14"/>
  <c r="E47" i="14"/>
  <c r="E48" i="14"/>
  <c r="E49" i="14"/>
  <c r="E50" i="14"/>
  <c r="E51" i="14"/>
  <c r="D37" i="14"/>
  <c r="D38" i="14"/>
  <c r="D39" i="14"/>
  <c r="D40" i="14"/>
  <c r="D41" i="14"/>
  <c r="D42" i="14"/>
  <c r="D43" i="14"/>
  <c r="D44" i="14"/>
  <c r="D45" i="14"/>
  <c r="D46" i="14"/>
  <c r="D47" i="14"/>
  <c r="D48" i="14"/>
  <c r="D49" i="14"/>
  <c r="D50" i="14"/>
  <c r="D51" i="14"/>
  <c r="C37" i="14"/>
  <c r="C38" i="14"/>
  <c r="C39" i="14"/>
  <c r="C40" i="14"/>
  <c r="C41" i="14"/>
  <c r="C43" i="14"/>
  <c r="C44" i="14"/>
  <c r="C45" i="14"/>
  <c r="C46" i="14"/>
  <c r="C47" i="14"/>
  <c r="C48" i="14"/>
  <c r="C49" i="14"/>
  <c r="C50" i="14"/>
  <c r="C51" i="14"/>
  <c r="M36" i="14"/>
  <c r="L36" i="14"/>
  <c r="K36" i="14"/>
  <c r="J36" i="14"/>
  <c r="I36" i="14"/>
  <c r="H36" i="14"/>
  <c r="G36" i="14"/>
  <c r="F36" i="14"/>
  <c r="E36" i="14"/>
  <c r="D36" i="14"/>
  <c r="C36" i="14"/>
  <c r="M21" i="14"/>
  <c r="M22" i="14"/>
  <c r="M23" i="14"/>
  <c r="M24" i="14"/>
  <c r="M25" i="14"/>
  <c r="M26" i="14"/>
  <c r="M27" i="14"/>
  <c r="M28" i="14"/>
  <c r="M29" i="14"/>
  <c r="M30" i="14"/>
  <c r="M31" i="14"/>
  <c r="M32" i="14"/>
  <c r="M33" i="14"/>
  <c r="M34" i="14"/>
  <c r="M35" i="14"/>
  <c r="L21" i="14"/>
  <c r="L22" i="14"/>
  <c r="L23" i="14"/>
  <c r="L24" i="14"/>
  <c r="L25" i="14"/>
  <c r="L26" i="14"/>
  <c r="L27" i="14"/>
  <c r="L28" i="14"/>
  <c r="L29" i="14"/>
  <c r="L30" i="14"/>
  <c r="L31" i="14"/>
  <c r="L32" i="14"/>
  <c r="L33" i="14"/>
  <c r="L34" i="14"/>
  <c r="L35" i="14"/>
  <c r="K21" i="14"/>
  <c r="K22" i="14"/>
  <c r="K23" i="14"/>
  <c r="K24" i="14"/>
  <c r="K25" i="14"/>
  <c r="K26" i="14"/>
  <c r="K27" i="14"/>
  <c r="K28" i="14"/>
  <c r="K29" i="14"/>
  <c r="K30" i="14"/>
  <c r="K31" i="14"/>
  <c r="K32" i="14"/>
  <c r="K33" i="14"/>
  <c r="K34" i="14"/>
  <c r="K35" i="14"/>
  <c r="J21" i="14"/>
  <c r="J22" i="14"/>
  <c r="J23" i="14"/>
  <c r="J24" i="14"/>
  <c r="J25" i="14"/>
  <c r="J26" i="14"/>
  <c r="J27" i="14"/>
  <c r="J28" i="14"/>
  <c r="J29" i="14"/>
  <c r="J30" i="14"/>
  <c r="J31" i="14"/>
  <c r="J32" i="14"/>
  <c r="J33" i="14"/>
  <c r="J34" i="14"/>
  <c r="J35" i="14"/>
  <c r="I21" i="14"/>
  <c r="I22" i="14"/>
  <c r="I23" i="14"/>
  <c r="I24" i="14"/>
  <c r="I25" i="14"/>
  <c r="I26" i="14"/>
  <c r="I27" i="14"/>
  <c r="I28" i="14"/>
  <c r="I29" i="14"/>
  <c r="I30" i="14"/>
  <c r="I31" i="14"/>
  <c r="I32" i="14"/>
  <c r="I33" i="14"/>
  <c r="I34" i="14"/>
  <c r="I35" i="14"/>
  <c r="H21" i="14"/>
  <c r="H22" i="14"/>
  <c r="H23" i="14"/>
  <c r="H24" i="14"/>
  <c r="H25" i="14"/>
  <c r="H26" i="14"/>
  <c r="H27" i="14"/>
  <c r="H28" i="14"/>
  <c r="H29" i="14"/>
  <c r="H30" i="14"/>
  <c r="H31" i="14"/>
  <c r="H32" i="14"/>
  <c r="H33" i="14"/>
  <c r="H34" i="14"/>
  <c r="H35" i="14"/>
  <c r="G21" i="14"/>
  <c r="G22" i="14"/>
  <c r="G23" i="14"/>
  <c r="G24" i="14"/>
  <c r="G25" i="14"/>
  <c r="G26" i="14"/>
  <c r="G27" i="14"/>
  <c r="G28" i="14"/>
  <c r="G29" i="14"/>
  <c r="G30" i="14"/>
  <c r="G31" i="14"/>
  <c r="G32" i="14"/>
  <c r="G33" i="14"/>
  <c r="G34" i="14"/>
  <c r="G35" i="14"/>
  <c r="F21" i="14"/>
  <c r="F22" i="14"/>
  <c r="F23" i="14"/>
  <c r="F24" i="14"/>
  <c r="F25" i="14"/>
  <c r="F26" i="14"/>
  <c r="F27" i="14"/>
  <c r="F28" i="14"/>
  <c r="F29" i="14"/>
  <c r="F30" i="14"/>
  <c r="F31" i="14"/>
  <c r="F32" i="14"/>
  <c r="F33" i="14"/>
  <c r="F34" i="14"/>
  <c r="F35" i="14"/>
  <c r="E21" i="14"/>
  <c r="E22" i="14"/>
  <c r="E23" i="14"/>
  <c r="E24" i="14"/>
  <c r="E25" i="14"/>
  <c r="E26" i="14"/>
  <c r="E27" i="14"/>
  <c r="E28" i="14"/>
  <c r="E29" i="14"/>
  <c r="E30" i="14"/>
  <c r="E31" i="14"/>
  <c r="E32" i="14"/>
  <c r="E33" i="14"/>
  <c r="E34" i="14"/>
  <c r="E35" i="14"/>
  <c r="D21" i="14"/>
  <c r="D22" i="14"/>
  <c r="D23" i="14"/>
  <c r="D24" i="14"/>
  <c r="D25" i="14"/>
  <c r="D26" i="14"/>
  <c r="D27" i="14"/>
  <c r="D28" i="14"/>
  <c r="D29" i="14"/>
  <c r="D30" i="14"/>
  <c r="D31" i="14"/>
  <c r="D32" i="14"/>
  <c r="D33" i="14"/>
  <c r="D34" i="14"/>
  <c r="D35" i="14"/>
  <c r="C21" i="14"/>
  <c r="C22" i="14"/>
  <c r="C23" i="14"/>
  <c r="C24" i="14"/>
  <c r="C25" i="14"/>
  <c r="C26" i="14"/>
  <c r="C27" i="14"/>
  <c r="C28" i="14"/>
  <c r="C29" i="14"/>
  <c r="C30" i="14"/>
  <c r="C31" i="14"/>
  <c r="C32" i="14"/>
  <c r="C33" i="14"/>
  <c r="C34" i="14"/>
  <c r="C35" i="14"/>
  <c r="M20" i="14"/>
  <c r="L20" i="14"/>
  <c r="K20" i="14"/>
  <c r="J20" i="14"/>
  <c r="I20" i="14"/>
  <c r="H20" i="14"/>
  <c r="G20" i="14"/>
  <c r="F20" i="14"/>
  <c r="E20" i="14"/>
  <c r="C20" i="14"/>
  <c r="D20" i="14"/>
  <c r="L5" i="14"/>
  <c r="L6" i="14"/>
  <c r="L7" i="14"/>
  <c r="L8" i="14"/>
  <c r="L9" i="14"/>
  <c r="L10" i="14"/>
  <c r="L11" i="14"/>
  <c r="L12" i="14"/>
  <c r="L13" i="14"/>
  <c r="L14" i="14"/>
  <c r="L15" i="14"/>
  <c r="L16" i="14"/>
  <c r="L17" i="14"/>
  <c r="L18" i="14"/>
  <c r="M5" i="14"/>
  <c r="M6" i="14"/>
  <c r="M7" i="14"/>
  <c r="M8" i="14"/>
  <c r="M9" i="14"/>
  <c r="M10" i="14"/>
  <c r="M11" i="14"/>
  <c r="M12" i="14"/>
  <c r="M13" i="14"/>
  <c r="M14" i="14"/>
  <c r="M15" i="14"/>
  <c r="M16" i="14"/>
  <c r="M17" i="14"/>
  <c r="M18" i="14"/>
  <c r="K5" i="14"/>
  <c r="K6" i="14"/>
  <c r="K7" i="14"/>
  <c r="K8" i="14"/>
  <c r="K9" i="14"/>
  <c r="K10" i="14"/>
  <c r="K11" i="14"/>
  <c r="K12" i="14"/>
  <c r="K13" i="14"/>
  <c r="K14" i="14"/>
  <c r="K15" i="14"/>
  <c r="K16" i="14"/>
  <c r="K17" i="14"/>
  <c r="K18" i="14"/>
  <c r="K19" i="14"/>
  <c r="J5" i="14"/>
  <c r="J6" i="14"/>
  <c r="J7" i="14"/>
  <c r="J8" i="14"/>
  <c r="J9" i="14"/>
  <c r="J10" i="14"/>
  <c r="J11" i="14"/>
  <c r="J12" i="14"/>
  <c r="J13" i="14"/>
  <c r="J14" i="14"/>
  <c r="J15" i="14"/>
  <c r="J16" i="14"/>
  <c r="J17" i="14"/>
  <c r="J18" i="14"/>
  <c r="I5" i="14"/>
  <c r="I6" i="14"/>
  <c r="I7" i="14"/>
  <c r="I8" i="14"/>
  <c r="I9" i="14"/>
  <c r="I10" i="14"/>
  <c r="I11" i="14"/>
  <c r="I12" i="14"/>
  <c r="I13" i="14"/>
  <c r="I14" i="14"/>
  <c r="I15" i="14"/>
  <c r="I16" i="14"/>
  <c r="I17" i="14"/>
  <c r="I18" i="14"/>
  <c r="I19" i="14"/>
  <c r="H5" i="14"/>
  <c r="H6" i="14"/>
  <c r="H7" i="14"/>
  <c r="H8" i="14"/>
  <c r="H9" i="14"/>
  <c r="H10" i="14"/>
  <c r="H11" i="14"/>
  <c r="H12" i="14"/>
  <c r="H13" i="14"/>
  <c r="H14" i="14"/>
  <c r="H15" i="14"/>
  <c r="H16" i="14"/>
  <c r="H17" i="14"/>
  <c r="H18" i="14"/>
  <c r="G5" i="14"/>
  <c r="G6" i="14"/>
  <c r="G7" i="14"/>
  <c r="G8" i="14"/>
  <c r="G9" i="14"/>
  <c r="G10" i="14"/>
  <c r="G11" i="14"/>
  <c r="G12" i="14"/>
  <c r="G13" i="14"/>
  <c r="G14" i="14"/>
  <c r="G15" i="14"/>
  <c r="G16" i="14"/>
  <c r="G17" i="14"/>
  <c r="F5" i="14"/>
  <c r="F6" i="14"/>
  <c r="F7" i="14"/>
  <c r="F8" i="14"/>
  <c r="F9" i="14"/>
  <c r="F10" i="14"/>
  <c r="F11" i="14"/>
  <c r="F12" i="14"/>
  <c r="F13" i="14"/>
  <c r="F14" i="14"/>
  <c r="F15" i="14"/>
  <c r="F16" i="14"/>
  <c r="F17" i="14"/>
  <c r="F18" i="14"/>
  <c r="E5" i="14"/>
  <c r="E6" i="14"/>
  <c r="E7" i="14"/>
  <c r="E8" i="14"/>
  <c r="E9" i="14"/>
  <c r="E10" i="14"/>
  <c r="E11" i="14"/>
  <c r="E12" i="14"/>
  <c r="E13" i="14"/>
  <c r="E14" i="14"/>
  <c r="E15" i="14"/>
  <c r="E16" i="14"/>
  <c r="E17" i="14"/>
  <c r="E18" i="14"/>
  <c r="D5" i="14"/>
  <c r="D6" i="14"/>
  <c r="D7" i="14"/>
  <c r="D8" i="14"/>
  <c r="D9" i="14"/>
  <c r="D10" i="14"/>
  <c r="D11" i="14"/>
  <c r="D12" i="14"/>
  <c r="D13" i="14"/>
  <c r="D14" i="14"/>
  <c r="D15" i="14"/>
  <c r="D16" i="14"/>
  <c r="D17" i="14"/>
  <c r="D18" i="14"/>
  <c r="C5" i="14"/>
  <c r="C6" i="14"/>
  <c r="C7" i="14"/>
  <c r="C8" i="14"/>
  <c r="C9" i="14"/>
  <c r="C10" i="14"/>
  <c r="C11" i="14"/>
  <c r="C12" i="14"/>
  <c r="C13" i="14"/>
  <c r="C14" i="14"/>
  <c r="C15" i="14"/>
  <c r="C16" i="14"/>
  <c r="C17" i="14"/>
  <c r="C18" i="14"/>
  <c r="B37" i="14"/>
  <c r="B38" i="14"/>
  <c r="B39" i="14"/>
  <c r="B40" i="14"/>
  <c r="B41" i="14"/>
  <c r="B42" i="14"/>
  <c r="B43" i="14"/>
  <c r="B44" i="14"/>
  <c r="B45" i="14"/>
  <c r="B46" i="14"/>
  <c r="B47" i="14"/>
  <c r="B48" i="14"/>
  <c r="B49" i="14"/>
  <c r="B50" i="14"/>
  <c r="B51" i="14"/>
  <c r="B21" i="14"/>
  <c r="B22" i="14"/>
  <c r="B23" i="14"/>
  <c r="B24" i="14"/>
  <c r="B25" i="14"/>
  <c r="B26" i="14"/>
  <c r="B27" i="14"/>
  <c r="B28" i="14"/>
  <c r="B29" i="14"/>
  <c r="B30" i="14"/>
  <c r="B31" i="14"/>
  <c r="B32" i="14"/>
  <c r="B33" i="14"/>
  <c r="B34" i="14"/>
  <c r="B35" i="14"/>
  <c r="B5" i="14"/>
  <c r="B6" i="14"/>
  <c r="B7" i="14"/>
  <c r="B8" i="14"/>
  <c r="B9" i="14"/>
  <c r="B10" i="14"/>
  <c r="B11" i="14"/>
  <c r="B12" i="14"/>
  <c r="B13" i="14"/>
  <c r="B14" i="14"/>
  <c r="B15" i="14"/>
  <c r="B16" i="14"/>
  <c r="B17" i="14"/>
  <c r="M4" i="14"/>
  <c r="L4" i="14"/>
  <c r="K4" i="14"/>
  <c r="J4" i="14"/>
  <c r="I4" i="14"/>
  <c r="H4" i="14"/>
  <c r="G4" i="14"/>
  <c r="F4" i="14"/>
  <c r="E4" i="14"/>
  <c r="D4" i="14"/>
  <c r="C4" i="14"/>
  <c r="T9" i="36" l="1"/>
  <c r="T53" i="34"/>
  <c r="T53" i="33"/>
  <c r="T53" i="31"/>
  <c r="T53" i="30"/>
  <c r="T53" i="29"/>
  <c r="T53" i="28"/>
  <c r="T53" i="27"/>
  <c r="T53" i="26"/>
  <c r="T53" i="25"/>
  <c r="N99" i="14"/>
  <c r="N98" i="14"/>
  <c r="N97" i="14"/>
  <c r="N96" i="14"/>
  <c r="N95" i="14"/>
  <c r="N94" i="14"/>
  <c r="N93" i="14"/>
  <c r="N91" i="14"/>
  <c r="N90" i="14"/>
  <c r="N89" i="14"/>
  <c r="N88" i="14"/>
  <c r="N87" i="14"/>
  <c r="N86" i="14"/>
  <c r="N85" i="14"/>
  <c r="N84" i="14"/>
  <c r="N83" i="14"/>
  <c r="I100" i="14"/>
  <c r="J100" i="14"/>
  <c r="K100" i="14"/>
  <c r="N82" i="14"/>
  <c r="N81" i="14"/>
  <c r="N21" i="14"/>
  <c r="N22" i="14"/>
  <c r="N23" i="14"/>
  <c r="N24" i="14"/>
  <c r="N25" i="14"/>
  <c r="N26" i="14"/>
  <c r="N27" i="14"/>
  <c r="N28" i="14"/>
  <c r="N29" i="14"/>
  <c r="N30" i="14"/>
  <c r="N31" i="14"/>
  <c r="N32" i="14"/>
  <c r="N33" i="14"/>
  <c r="N34" i="14"/>
  <c r="N35" i="14"/>
  <c r="N37" i="14"/>
  <c r="N38" i="14"/>
  <c r="N39" i="14"/>
  <c r="N40" i="14"/>
  <c r="N41" i="14"/>
  <c r="N44" i="14"/>
  <c r="N45" i="14"/>
  <c r="N46" i="14"/>
  <c r="N47" i="14"/>
  <c r="N48" i="14"/>
  <c r="N49" i="14"/>
  <c r="N50" i="14"/>
  <c r="N51" i="14"/>
  <c r="N53" i="14"/>
  <c r="N54" i="14"/>
  <c r="N55" i="14"/>
  <c r="N56" i="14"/>
  <c r="N57" i="14"/>
  <c r="N58" i="14"/>
  <c r="N59" i="14"/>
  <c r="N60" i="14"/>
  <c r="N61" i="14"/>
  <c r="N62" i="14"/>
  <c r="N63" i="14"/>
  <c r="N64" i="14"/>
  <c r="N65" i="14"/>
  <c r="N66" i="14"/>
  <c r="N67" i="14"/>
  <c r="N68" i="14"/>
  <c r="N69" i="14"/>
  <c r="N70" i="14"/>
  <c r="N71" i="14"/>
  <c r="N72" i="14"/>
  <c r="N73" i="14"/>
  <c r="N74" i="14"/>
  <c r="N75" i="14"/>
  <c r="N76" i="14"/>
  <c r="N77" i="14"/>
  <c r="N78" i="14"/>
  <c r="N79" i="14"/>
  <c r="N80" i="14"/>
  <c r="BC27" i="22"/>
  <c r="AX27" i="22"/>
  <c r="AS27" i="22"/>
  <c r="AN27" i="22"/>
  <c r="AI27" i="22"/>
  <c r="Y27" i="22"/>
  <c r="B19" i="14" s="1"/>
  <c r="BC26" i="22"/>
  <c r="AX26" i="22"/>
  <c r="AS26" i="22"/>
  <c r="AN26" i="22"/>
  <c r="AI26" i="22"/>
  <c r="Y26" i="22"/>
  <c r="B18" i="14" s="1"/>
  <c r="BC25" i="22"/>
  <c r="AX25" i="22"/>
  <c r="AS25" i="22"/>
  <c r="AN25" i="22"/>
  <c r="AI25" i="22"/>
  <c r="Y25" i="22"/>
  <c r="BC24" i="22"/>
  <c r="AX24" i="22"/>
  <c r="AS24" i="22"/>
  <c r="AN24" i="22"/>
  <c r="AI24" i="22"/>
  <c r="Y24" i="22"/>
  <c r="BC23" i="22"/>
  <c r="AX23" i="22"/>
  <c r="AS23" i="22"/>
  <c r="AN23" i="22"/>
  <c r="AI23" i="22"/>
  <c r="Y23" i="22"/>
  <c r="BC22" i="22"/>
  <c r="AX22" i="22"/>
  <c r="AS22" i="22"/>
  <c r="AN22" i="22"/>
  <c r="AI22" i="22"/>
  <c r="Y22" i="22"/>
  <c r="BC21" i="22"/>
  <c r="AX21" i="22"/>
  <c r="AS21" i="22"/>
  <c r="AN21" i="22"/>
  <c r="AI21" i="22"/>
  <c r="Y21" i="22"/>
  <c r="BC20" i="22"/>
  <c r="AX20" i="22"/>
  <c r="AS20" i="22"/>
  <c r="AN20" i="22"/>
  <c r="AI20" i="22"/>
  <c r="Y20" i="22"/>
  <c r="BC19" i="22"/>
  <c r="AX19" i="22"/>
  <c r="AS19" i="22"/>
  <c r="AN19" i="22"/>
  <c r="AI19" i="22"/>
  <c r="Y19" i="22"/>
  <c r="BC18" i="22"/>
  <c r="AX18" i="22"/>
  <c r="AS18" i="22"/>
  <c r="AN18" i="22"/>
  <c r="AI18" i="22"/>
  <c r="Y18" i="22"/>
  <c r="BC17" i="22"/>
  <c r="AX17" i="22"/>
  <c r="AS17" i="22"/>
  <c r="AN17" i="22"/>
  <c r="AI17" i="22"/>
  <c r="Y17" i="22"/>
  <c r="BC16" i="22"/>
  <c r="AX16" i="22"/>
  <c r="AS16" i="22"/>
  <c r="AN16" i="22"/>
  <c r="AI16" i="22"/>
  <c r="Y16" i="22"/>
  <c r="BC15" i="22"/>
  <c r="AX15" i="22"/>
  <c r="AS15" i="22"/>
  <c r="AN15" i="22"/>
  <c r="AI15" i="22"/>
  <c r="Y15" i="22"/>
  <c r="BC14" i="22"/>
  <c r="AX14" i="22"/>
  <c r="AS14" i="22"/>
  <c r="AN14" i="22"/>
  <c r="AI14" i="22"/>
  <c r="Y14" i="22"/>
  <c r="BC13" i="22"/>
  <c r="AX13" i="22"/>
  <c r="AS13" i="22"/>
  <c r="AN13" i="22"/>
  <c r="AI13" i="22"/>
  <c r="Y13" i="22"/>
  <c r="BC12" i="22"/>
  <c r="AX12" i="22"/>
  <c r="AS12" i="22"/>
  <c r="B52" i="14" s="1"/>
  <c r="N52" i="14" s="1"/>
  <c r="AN12" i="22"/>
  <c r="B36" i="14" s="1"/>
  <c r="AI12" i="22"/>
  <c r="B20" i="14" s="1"/>
  <c r="N20" i="14" s="1"/>
  <c r="Y12" i="22"/>
  <c r="B4" i="14" s="1"/>
  <c r="BE27" i="24"/>
  <c r="AZ27" i="24"/>
  <c r="AU27" i="24"/>
  <c r="AP27" i="24"/>
  <c r="AK27" i="24"/>
  <c r="AA27" i="24"/>
  <c r="C19" i="14" s="1"/>
  <c r="BE26" i="24"/>
  <c r="AZ26" i="24"/>
  <c r="AU26" i="24"/>
  <c r="AP26" i="24"/>
  <c r="AK26" i="24"/>
  <c r="AA26" i="24"/>
  <c r="BE25" i="24"/>
  <c r="AZ25" i="24"/>
  <c r="AU25" i="24"/>
  <c r="AP25" i="24"/>
  <c r="AK25" i="24"/>
  <c r="AA25" i="24"/>
  <c r="BE24" i="24"/>
  <c r="AZ24" i="24"/>
  <c r="AU24" i="24"/>
  <c r="AP24" i="24"/>
  <c r="AK24" i="24"/>
  <c r="AA24" i="24"/>
  <c r="BE23" i="24"/>
  <c r="AZ23" i="24"/>
  <c r="AU23" i="24"/>
  <c r="AP23" i="24"/>
  <c r="AK23" i="24"/>
  <c r="AA23" i="24"/>
  <c r="BE22" i="24"/>
  <c r="AZ22" i="24"/>
  <c r="AU22" i="24"/>
  <c r="AP22" i="24"/>
  <c r="AK22" i="24"/>
  <c r="AA22" i="24"/>
  <c r="BE21" i="24"/>
  <c r="AZ21" i="24"/>
  <c r="AU21" i="24"/>
  <c r="AP21" i="24"/>
  <c r="AK21" i="24"/>
  <c r="AA21" i="24"/>
  <c r="BE20" i="24"/>
  <c r="AZ20" i="24"/>
  <c r="AU20" i="24"/>
  <c r="AP20" i="24"/>
  <c r="AK20" i="24"/>
  <c r="AA20" i="24"/>
  <c r="BE19" i="24"/>
  <c r="AZ19" i="24"/>
  <c r="AU19" i="24"/>
  <c r="AP19" i="24"/>
  <c r="AK19" i="24"/>
  <c r="AA19" i="24"/>
  <c r="BE18" i="24"/>
  <c r="AZ18" i="24"/>
  <c r="AU18" i="24"/>
  <c r="AP18" i="24"/>
  <c r="C42" i="14" s="1"/>
  <c r="N42" i="14" s="1"/>
  <c r="AK18" i="24"/>
  <c r="AA18" i="24"/>
  <c r="BE17" i="24"/>
  <c r="AZ17" i="24"/>
  <c r="AU17" i="24"/>
  <c r="AP17" i="24"/>
  <c r="AK17" i="24"/>
  <c r="AA17" i="24"/>
  <c r="BE16" i="24"/>
  <c r="AZ16" i="24"/>
  <c r="AU16" i="24"/>
  <c r="AP16" i="24"/>
  <c r="AK16" i="24"/>
  <c r="AA16" i="24"/>
  <c r="BE15" i="24"/>
  <c r="AZ15" i="24"/>
  <c r="AU15" i="24"/>
  <c r="AP15" i="24"/>
  <c r="AK15" i="24"/>
  <c r="AA15" i="24"/>
  <c r="BE14" i="24"/>
  <c r="AZ14" i="24"/>
  <c r="AU14" i="24"/>
  <c r="AP14" i="24"/>
  <c r="AK14" i="24"/>
  <c r="AA14" i="24"/>
  <c r="BE13" i="24"/>
  <c r="AZ13" i="24"/>
  <c r="AU13" i="24"/>
  <c r="AP13" i="24"/>
  <c r="AK13" i="24"/>
  <c r="AA13" i="24"/>
  <c r="BE12" i="24"/>
  <c r="AZ12" i="24"/>
  <c r="AU12" i="24"/>
  <c r="AP12" i="24"/>
  <c r="AK12" i="24"/>
  <c r="AA12" i="24"/>
  <c r="BE27" i="25"/>
  <c r="AZ27" i="25"/>
  <c r="AU27" i="25"/>
  <c r="AP27" i="25"/>
  <c r="AK27" i="25"/>
  <c r="AA27" i="25"/>
  <c r="D19" i="14" s="1"/>
  <c r="D100" i="14" s="1"/>
  <c r="BE26" i="25"/>
  <c r="AZ26" i="25"/>
  <c r="AU26" i="25"/>
  <c r="AP26" i="25"/>
  <c r="AK26" i="25"/>
  <c r="AA26" i="25"/>
  <c r="BE25" i="25"/>
  <c r="AZ25" i="25"/>
  <c r="AU25" i="25"/>
  <c r="AP25" i="25"/>
  <c r="AK25" i="25"/>
  <c r="AA25" i="25"/>
  <c r="BE24" i="25"/>
  <c r="AZ24" i="25"/>
  <c r="AU24" i="25"/>
  <c r="AP24" i="25"/>
  <c r="AK24" i="25"/>
  <c r="AA24" i="25"/>
  <c r="BE23" i="25"/>
  <c r="AZ23" i="25"/>
  <c r="AU23" i="25"/>
  <c r="AP23" i="25"/>
  <c r="AK23" i="25"/>
  <c r="AA23" i="25"/>
  <c r="BE22" i="25"/>
  <c r="AZ22" i="25"/>
  <c r="AU22" i="25"/>
  <c r="AP22" i="25"/>
  <c r="AK22" i="25"/>
  <c r="AA22" i="25"/>
  <c r="BE21" i="25"/>
  <c r="AZ21" i="25"/>
  <c r="AU21" i="25"/>
  <c r="AP21" i="25"/>
  <c r="AK21" i="25"/>
  <c r="AA21" i="25"/>
  <c r="BE20" i="25"/>
  <c r="AZ20" i="25"/>
  <c r="AU20" i="25"/>
  <c r="AP20" i="25"/>
  <c r="AK20" i="25"/>
  <c r="AA20" i="25"/>
  <c r="BE19" i="25"/>
  <c r="AZ19" i="25"/>
  <c r="AU19" i="25"/>
  <c r="AP19" i="25"/>
  <c r="AK19" i="25"/>
  <c r="AA19" i="25"/>
  <c r="BE18" i="25"/>
  <c r="AZ18" i="25"/>
  <c r="AU18" i="25"/>
  <c r="AP18" i="25"/>
  <c r="AK18" i="25"/>
  <c r="AA18" i="25"/>
  <c r="BE17" i="25"/>
  <c r="AZ17" i="25"/>
  <c r="AU17" i="25"/>
  <c r="AP17" i="25"/>
  <c r="AK17" i="25"/>
  <c r="AA17" i="25"/>
  <c r="BE16" i="25"/>
  <c r="AZ16" i="25"/>
  <c r="AU16" i="25"/>
  <c r="AP16" i="25"/>
  <c r="AK16" i="25"/>
  <c r="AA16" i="25"/>
  <c r="BE15" i="25"/>
  <c r="AZ15" i="25"/>
  <c r="AU15" i="25"/>
  <c r="AP15" i="25"/>
  <c r="AK15" i="25"/>
  <c r="AA15" i="25"/>
  <c r="BE14" i="25"/>
  <c r="AZ14" i="25"/>
  <c r="AU14" i="25"/>
  <c r="AP14" i="25"/>
  <c r="AK14" i="25"/>
  <c r="AA14" i="25"/>
  <c r="BE13" i="25"/>
  <c r="AZ13" i="25"/>
  <c r="AU13" i="25"/>
  <c r="AP13" i="25"/>
  <c r="AK13" i="25"/>
  <c r="AA13" i="25"/>
  <c r="BE12" i="25"/>
  <c r="AZ12" i="25"/>
  <c r="AU12" i="25"/>
  <c r="AP12" i="25"/>
  <c r="AK12" i="25"/>
  <c r="AA12" i="25"/>
  <c r="BE27" i="26"/>
  <c r="AZ27" i="26"/>
  <c r="AU27" i="26"/>
  <c r="AP27" i="26"/>
  <c r="AK27" i="26"/>
  <c r="AA27" i="26"/>
  <c r="E19" i="14" s="1"/>
  <c r="BE26" i="26"/>
  <c r="AZ26" i="26"/>
  <c r="AU26" i="26"/>
  <c r="AP26" i="26"/>
  <c r="AK26" i="26"/>
  <c r="AA26" i="26"/>
  <c r="BE25" i="26"/>
  <c r="AZ25" i="26"/>
  <c r="AU25" i="26"/>
  <c r="AP25" i="26"/>
  <c r="AK25" i="26"/>
  <c r="AA25" i="26"/>
  <c r="BE24" i="26"/>
  <c r="AZ24" i="26"/>
  <c r="AU24" i="26"/>
  <c r="AP24" i="26"/>
  <c r="AK24" i="26"/>
  <c r="AA24" i="26"/>
  <c r="BE23" i="26"/>
  <c r="AZ23" i="26"/>
  <c r="AU23" i="26"/>
  <c r="AP23" i="26"/>
  <c r="AK23" i="26"/>
  <c r="AA23" i="26"/>
  <c r="BE22" i="26"/>
  <c r="AZ22" i="26"/>
  <c r="AU22" i="26"/>
  <c r="AP22" i="26"/>
  <c r="AK22" i="26"/>
  <c r="AA22" i="26"/>
  <c r="BE21" i="26"/>
  <c r="AZ21" i="26"/>
  <c r="AU21" i="26"/>
  <c r="AP21" i="26"/>
  <c r="AK21" i="26"/>
  <c r="AA21" i="26"/>
  <c r="BE20" i="26"/>
  <c r="E92" i="14" s="1"/>
  <c r="AZ20" i="26"/>
  <c r="AU20" i="26"/>
  <c r="AP20" i="26"/>
  <c r="AK20" i="26"/>
  <c r="AA20" i="26"/>
  <c r="BE19" i="26"/>
  <c r="AZ19" i="26"/>
  <c r="AU19" i="26"/>
  <c r="AP19" i="26"/>
  <c r="AK19" i="26"/>
  <c r="AA19" i="26"/>
  <c r="BE18" i="26"/>
  <c r="AZ18" i="26"/>
  <c r="AU18" i="26"/>
  <c r="AP18" i="26"/>
  <c r="AK18" i="26"/>
  <c r="AA18" i="26"/>
  <c r="BE17" i="26"/>
  <c r="AZ17" i="26"/>
  <c r="AU17" i="26"/>
  <c r="AP17" i="26"/>
  <c r="AK17" i="26"/>
  <c r="AA17" i="26"/>
  <c r="BE16" i="26"/>
  <c r="AZ16" i="26"/>
  <c r="AU16" i="26"/>
  <c r="AP16" i="26"/>
  <c r="AK16" i="26"/>
  <c r="AA16" i="26"/>
  <c r="BE15" i="26"/>
  <c r="AZ15" i="26"/>
  <c r="AU15" i="26"/>
  <c r="AP15" i="26"/>
  <c r="AK15" i="26"/>
  <c r="AA15" i="26"/>
  <c r="BE14" i="26"/>
  <c r="AZ14" i="26"/>
  <c r="AU14" i="26"/>
  <c r="AP14" i="26"/>
  <c r="AK14" i="26"/>
  <c r="AA14" i="26"/>
  <c r="BE13" i="26"/>
  <c r="AZ13" i="26"/>
  <c r="AU13" i="26"/>
  <c r="AP13" i="26"/>
  <c r="AK13" i="26"/>
  <c r="AA13" i="26"/>
  <c r="BE12" i="26"/>
  <c r="AZ12" i="26"/>
  <c r="AU12" i="26"/>
  <c r="AP12" i="26"/>
  <c r="AK12" i="26"/>
  <c r="AA12" i="26"/>
  <c r="BE27" i="27"/>
  <c r="AZ27" i="27"/>
  <c r="AU27" i="27"/>
  <c r="AP27" i="27"/>
  <c r="AK27" i="27"/>
  <c r="AA27" i="27"/>
  <c r="F19" i="14" s="1"/>
  <c r="F100" i="14" s="1"/>
  <c r="BE26" i="27"/>
  <c r="AZ26" i="27"/>
  <c r="AU26" i="27"/>
  <c r="AP26" i="27"/>
  <c r="AK26" i="27"/>
  <c r="AA26" i="27"/>
  <c r="BE25" i="27"/>
  <c r="AZ25" i="27"/>
  <c r="AU25" i="27"/>
  <c r="AP25" i="27"/>
  <c r="AK25" i="27"/>
  <c r="AA25" i="27"/>
  <c r="BE24" i="27"/>
  <c r="AZ24" i="27"/>
  <c r="AU24" i="27"/>
  <c r="AP24" i="27"/>
  <c r="AK24" i="27"/>
  <c r="AA24" i="27"/>
  <c r="BE23" i="27"/>
  <c r="AZ23" i="27"/>
  <c r="AU23" i="27"/>
  <c r="AP23" i="27"/>
  <c r="AK23" i="27"/>
  <c r="AA23" i="27"/>
  <c r="BE22" i="27"/>
  <c r="AZ22" i="27"/>
  <c r="AU22" i="27"/>
  <c r="AP22" i="27"/>
  <c r="AK22" i="27"/>
  <c r="AA22" i="27"/>
  <c r="BE21" i="27"/>
  <c r="AZ21" i="27"/>
  <c r="AU21" i="27"/>
  <c r="AP21" i="27"/>
  <c r="AK21" i="27"/>
  <c r="AA21" i="27"/>
  <c r="BE20" i="27"/>
  <c r="AZ20" i="27"/>
  <c r="AU20" i="27"/>
  <c r="AP20" i="27"/>
  <c r="AK20" i="27"/>
  <c r="AA20" i="27"/>
  <c r="BE19" i="27"/>
  <c r="AZ19" i="27"/>
  <c r="AU19" i="27"/>
  <c r="AP19" i="27"/>
  <c r="AK19" i="27"/>
  <c r="AA19" i="27"/>
  <c r="BE18" i="27"/>
  <c r="AZ18" i="27"/>
  <c r="AU18" i="27"/>
  <c r="AP18" i="27"/>
  <c r="AK18" i="27"/>
  <c r="AA18" i="27"/>
  <c r="BE17" i="27"/>
  <c r="AZ17" i="27"/>
  <c r="AU17" i="27"/>
  <c r="AP17" i="27"/>
  <c r="AK17" i="27"/>
  <c r="AA17" i="27"/>
  <c r="BE16" i="27"/>
  <c r="AZ16" i="27"/>
  <c r="AU16" i="27"/>
  <c r="AP16" i="27"/>
  <c r="AK16" i="27"/>
  <c r="AA16" i="27"/>
  <c r="BE15" i="27"/>
  <c r="AZ15" i="27"/>
  <c r="AU15" i="27"/>
  <c r="AP15" i="27"/>
  <c r="AK15" i="27"/>
  <c r="AA15" i="27"/>
  <c r="BE14" i="27"/>
  <c r="AZ14" i="27"/>
  <c r="AU14" i="27"/>
  <c r="AP14" i="27"/>
  <c r="AK14" i="27"/>
  <c r="AA14" i="27"/>
  <c r="BE13" i="27"/>
  <c r="AZ13" i="27"/>
  <c r="AU13" i="27"/>
  <c r="AP13" i="27"/>
  <c r="AK13" i="27"/>
  <c r="AA13" i="27"/>
  <c r="BE12" i="27"/>
  <c r="AZ12" i="27"/>
  <c r="AU12" i="27"/>
  <c r="AP12" i="27"/>
  <c r="AK12" i="27"/>
  <c r="AA12" i="27"/>
  <c r="BE27" i="28"/>
  <c r="AZ27" i="28"/>
  <c r="AU27" i="28"/>
  <c r="AP27" i="28"/>
  <c r="AK27" i="28"/>
  <c r="AA27" i="28"/>
  <c r="G19" i="14" s="1"/>
  <c r="BE26" i="28"/>
  <c r="AZ26" i="28"/>
  <c r="AU26" i="28"/>
  <c r="AP26" i="28"/>
  <c r="AK26" i="28"/>
  <c r="AA26" i="28"/>
  <c r="G18" i="14" s="1"/>
  <c r="BE25" i="28"/>
  <c r="AZ25" i="28"/>
  <c r="AU25" i="28"/>
  <c r="AP25" i="28"/>
  <c r="AK25" i="28"/>
  <c r="AA25" i="28"/>
  <c r="BE24" i="28"/>
  <c r="AZ24" i="28"/>
  <c r="AU24" i="28"/>
  <c r="AP24" i="28"/>
  <c r="AK24" i="28"/>
  <c r="AA24" i="28"/>
  <c r="BE23" i="28"/>
  <c r="AZ23" i="28"/>
  <c r="AU23" i="28"/>
  <c r="AP23" i="28"/>
  <c r="AK23" i="28"/>
  <c r="AA23" i="28"/>
  <c r="BE22" i="28"/>
  <c r="AZ22" i="28"/>
  <c r="AU22" i="28"/>
  <c r="AP22" i="28"/>
  <c r="AK22" i="28"/>
  <c r="AA22" i="28"/>
  <c r="BE21" i="28"/>
  <c r="AZ21" i="28"/>
  <c r="AU21" i="28"/>
  <c r="AP21" i="28"/>
  <c r="AK21" i="28"/>
  <c r="AA21" i="28"/>
  <c r="BE20" i="28"/>
  <c r="AZ20" i="28"/>
  <c r="AU20" i="28"/>
  <c r="AP20" i="28"/>
  <c r="AK20" i="28"/>
  <c r="AA20" i="28"/>
  <c r="BE19" i="28"/>
  <c r="AZ19" i="28"/>
  <c r="AU19" i="28"/>
  <c r="AP19" i="28"/>
  <c r="AK19" i="28"/>
  <c r="AA19" i="28"/>
  <c r="BE18" i="28"/>
  <c r="AZ18" i="28"/>
  <c r="AU18" i="28"/>
  <c r="AP18" i="28"/>
  <c r="AK18" i="28"/>
  <c r="AA18" i="28"/>
  <c r="BE17" i="28"/>
  <c r="AZ17" i="28"/>
  <c r="AU17" i="28"/>
  <c r="AP17" i="28"/>
  <c r="AK17" i="28"/>
  <c r="AA17" i="28"/>
  <c r="BE16" i="28"/>
  <c r="AZ16" i="28"/>
  <c r="AU16" i="28"/>
  <c r="AP16" i="28"/>
  <c r="AK16" i="28"/>
  <c r="AA16" i="28"/>
  <c r="BE15" i="28"/>
  <c r="AZ15" i="28"/>
  <c r="AU15" i="28"/>
  <c r="AP15" i="28"/>
  <c r="AK15" i="28"/>
  <c r="AA15" i="28"/>
  <c r="BE14" i="28"/>
  <c r="AZ14" i="28"/>
  <c r="AU14" i="28"/>
  <c r="AP14" i="28"/>
  <c r="AK14" i="28"/>
  <c r="AA14" i="28"/>
  <c r="BE13" i="28"/>
  <c r="AZ13" i="28"/>
  <c r="AU13" i="28"/>
  <c r="AP13" i="28"/>
  <c r="AK13" i="28"/>
  <c r="AA13" i="28"/>
  <c r="BE12" i="28"/>
  <c r="AZ12" i="28"/>
  <c r="AU12" i="28"/>
  <c r="AP12" i="28"/>
  <c r="AK12" i="28"/>
  <c r="AA12" i="28"/>
  <c r="BE27" i="29"/>
  <c r="AZ27" i="29"/>
  <c r="AU27" i="29"/>
  <c r="AP27" i="29"/>
  <c r="AK27" i="29"/>
  <c r="AA27" i="29"/>
  <c r="H19" i="14" s="1"/>
  <c r="BE26" i="29"/>
  <c r="AZ26" i="29"/>
  <c r="AU26" i="29"/>
  <c r="AP26" i="29"/>
  <c r="AK26" i="29"/>
  <c r="AA26" i="29"/>
  <c r="BE25" i="29"/>
  <c r="AZ25" i="29"/>
  <c r="AU25" i="29"/>
  <c r="AP25" i="29"/>
  <c r="AK25" i="29"/>
  <c r="AA25" i="29"/>
  <c r="BE24" i="29"/>
  <c r="AZ24" i="29"/>
  <c r="AU24" i="29"/>
  <c r="AP24" i="29"/>
  <c r="AK24" i="29"/>
  <c r="AA24" i="29"/>
  <c r="BE23" i="29"/>
  <c r="AZ23" i="29"/>
  <c r="AU23" i="29"/>
  <c r="AP23" i="29"/>
  <c r="AK23" i="29"/>
  <c r="AA23" i="29"/>
  <c r="BE22" i="29"/>
  <c r="AZ22" i="29"/>
  <c r="AU22" i="29"/>
  <c r="AP22" i="29"/>
  <c r="AK22" i="29"/>
  <c r="AA22" i="29"/>
  <c r="BE21" i="29"/>
  <c r="AZ21" i="29"/>
  <c r="AU21" i="29"/>
  <c r="AP21" i="29"/>
  <c r="AK21" i="29"/>
  <c r="AA21" i="29"/>
  <c r="BE20" i="29"/>
  <c r="AZ20" i="29"/>
  <c r="AU20" i="29"/>
  <c r="AP20" i="29"/>
  <c r="AK20" i="29"/>
  <c r="AA20" i="29"/>
  <c r="BE19" i="29"/>
  <c r="AZ19" i="29"/>
  <c r="AU19" i="29"/>
  <c r="AP19" i="29"/>
  <c r="H43" i="14" s="1"/>
  <c r="H100" i="14" s="1"/>
  <c r="AK19" i="29"/>
  <c r="AA19" i="29"/>
  <c r="BE18" i="29"/>
  <c r="AZ18" i="29"/>
  <c r="AU18" i="29"/>
  <c r="AP18" i="29"/>
  <c r="AK18" i="29"/>
  <c r="AA18" i="29"/>
  <c r="BE17" i="29"/>
  <c r="AZ17" i="29"/>
  <c r="AU17" i="29"/>
  <c r="AP17" i="29"/>
  <c r="AK17" i="29"/>
  <c r="AA17" i="29"/>
  <c r="BE16" i="29"/>
  <c r="AZ16" i="29"/>
  <c r="AU16" i="29"/>
  <c r="AP16" i="29"/>
  <c r="AK16" i="29"/>
  <c r="AA16" i="29"/>
  <c r="BE15" i="29"/>
  <c r="AZ15" i="29"/>
  <c r="AU15" i="29"/>
  <c r="AP15" i="29"/>
  <c r="AK15" i="29"/>
  <c r="AA15" i="29"/>
  <c r="BE14" i="29"/>
  <c r="AZ14" i="29"/>
  <c r="AU14" i="29"/>
  <c r="AP14" i="29"/>
  <c r="AK14" i="29"/>
  <c r="AA14" i="29"/>
  <c r="BE13" i="29"/>
  <c r="AZ13" i="29"/>
  <c r="AU13" i="29"/>
  <c r="AP13" i="29"/>
  <c r="AK13" i="29"/>
  <c r="AA13" i="29"/>
  <c r="BE12" i="29"/>
  <c r="AZ12" i="29"/>
  <c r="AU12" i="29"/>
  <c r="AP12" i="29"/>
  <c r="AK12" i="29"/>
  <c r="AA12" i="29"/>
  <c r="BE27" i="30"/>
  <c r="AZ27" i="30"/>
  <c r="AU27" i="30"/>
  <c r="AP27" i="30"/>
  <c r="AK27" i="30"/>
  <c r="AA27" i="30"/>
  <c r="BE26" i="30"/>
  <c r="AZ26" i="30"/>
  <c r="AU26" i="30"/>
  <c r="AP26" i="30"/>
  <c r="AK26" i="30"/>
  <c r="AA26" i="30"/>
  <c r="BE25" i="30"/>
  <c r="AZ25" i="30"/>
  <c r="AU25" i="30"/>
  <c r="AP25" i="30"/>
  <c r="AK25" i="30"/>
  <c r="AA25" i="30"/>
  <c r="BE24" i="30"/>
  <c r="AZ24" i="30"/>
  <c r="AU24" i="30"/>
  <c r="AP24" i="30"/>
  <c r="AK24" i="30"/>
  <c r="AA24" i="30"/>
  <c r="BE23" i="30"/>
  <c r="AZ23" i="30"/>
  <c r="AU23" i="30"/>
  <c r="AP23" i="30"/>
  <c r="AK23" i="30"/>
  <c r="AA23" i="30"/>
  <c r="BE22" i="30"/>
  <c r="AZ22" i="30"/>
  <c r="AU22" i="30"/>
  <c r="AP22" i="30"/>
  <c r="AK22" i="30"/>
  <c r="AA22" i="30"/>
  <c r="BE21" i="30"/>
  <c r="AZ21" i="30"/>
  <c r="AU21" i="30"/>
  <c r="AP21" i="30"/>
  <c r="AK21" i="30"/>
  <c r="AA21" i="30"/>
  <c r="BE20" i="30"/>
  <c r="AZ20" i="30"/>
  <c r="AU20" i="30"/>
  <c r="AP20" i="30"/>
  <c r="AK20" i="30"/>
  <c r="AA20" i="30"/>
  <c r="BE19" i="30"/>
  <c r="AZ19" i="30"/>
  <c r="AU19" i="30"/>
  <c r="AP19" i="30"/>
  <c r="AK19" i="30"/>
  <c r="AA19" i="30"/>
  <c r="BE18" i="30"/>
  <c r="AZ18" i="30"/>
  <c r="AU18" i="30"/>
  <c r="AP18" i="30"/>
  <c r="AK18" i="30"/>
  <c r="AA18" i="30"/>
  <c r="BE17" i="30"/>
  <c r="AZ17" i="30"/>
  <c r="AU17" i="30"/>
  <c r="AP17" i="30"/>
  <c r="AK17" i="30"/>
  <c r="AA17" i="30"/>
  <c r="BE16" i="30"/>
  <c r="AZ16" i="30"/>
  <c r="AU16" i="30"/>
  <c r="AP16" i="30"/>
  <c r="AK16" i="30"/>
  <c r="AA16" i="30"/>
  <c r="BE15" i="30"/>
  <c r="AZ15" i="30"/>
  <c r="AU15" i="30"/>
  <c r="AP15" i="30"/>
  <c r="AK15" i="30"/>
  <c r="AA15" i="30"/>
  <c r="BE14" i="30"/>
  <c r="AZ14" i="30"/>
  <c r="AU14" i="30"/>
  <c r="AP14" i="30"/>
  <c r="AK14" i="30"/>
  <c r="AA14" i="30"/>
  <c r="BE13" i="30"/>
  <c r="AZ13" i="30"/>
  <c r="AU13" i="30"/>
  <c r="AP13" i="30"/>
  <c r="AK13" i="30"/>
  <c r="AA13" i="30"/>
  <c r="BE12" i="30"/>
  <c r="AZ12" i="30"/>
  <c r="AU12" i="30"/>
  <c r="AP12" i="30"/>
  <c r="AK12" i="30"/>
  <c r="AA12" i="30"/>
  <c r="BE27" i="31"/>
  <c r="AZ27" i="31"/>
  <c r="AU27" i="31"/>
  <c r="AP27" i="31"/>
  <c r="AK27" i="31"/>
  <c r="AA27" i="31"/>
  <c r="J19" i="14" s="1"/>
  <c r="BE26" i="31"/>
  <c r="AZ26" i="31"/>
  <c r="AU26" i="31"/>
  <c r="AP26" i="31"/>
  <c r="AK26" i="31"/>
  <c r="AA26" i="31"/>
  <c r="BE25" i="31"/>
  <c r="AZ25" i="31"/>
  <c r="AU25" i="31"/>
  <c r="AP25" i="31"/>
  <c r="AK25" i="31"/>
  <c r="AA25" i="31"/>
  <c r="BE24" i="31"/>
  <c r="AZ24" i="31"/>
  <c r="AU24" i="31"/>
  <c r="AP24" i="31"/>
  <c r="AK24" i="31"/>
  <c r="AA24" i="31"/>
  <c r="BE23" i="31"/>
  <c r="AZ23" i="31"/>
  <c r="AU23" i="31"/>
  <c r="AP23" i="31"/>
  <c r="AK23" i="31"/>
  <c r="AA23" i="31"/>
  <c r="BE22" i="31"/>
  <c r="AZ22" i="31"/>
  <c r="AU22" i="31"/>
  <c r="AP22" i="31"/>
  <c r="AK22" i="31"/>
  <c r="AA22" i="31"/>
  <c r="BE21" i="31"/>
  <c r="AZ21" i="31"/>
  <c r="AU21" i="31"/>
  <c r="AP21" i="31"/>
  <c r="AK21" i="31"/>
  <c r="AA21" i="31"/>
  <c r="BE20" i="31"/>
  <c r="AZ20" i="31"/>
  <c r="AU20" i="31"/>
  <c r="AP20" i="31"/>
  <c r="AK20" i="31"/>
  <c r="AA20" i="31"/>
  <c r="BE19" i="31"/>
  <c r="AZ19" i="31"/>
  <c r="AU19" i="31"/>
  <c r="AP19" i="31"/>
  <c r="AK19" i="31"/>
  <c r="AA19" i="31"/>
  <c r="BE18" i="31"/>
  <c r="AZ18" i="31"/>
  <c r="AU18" i="31"/>
  <c r="AP18" i="31"/>
  <c r="AK18" i="31"/>
  <c r="AA18" i="31"/>
  <c r="BE17" i="31"/>
  <c r="AZ17" i="31"/>
  <c r="AU17" i="31"/>
  <c r="AP17" i="31"/>
  <c r="AK17" i="31"/>
  <c r="AA17" i="31"/>
  <c r="BE16" i="31"/>
  <c r="AZ16" i="31"/>
  <c r="AU16" i="31"/>
  <c r="AP16" i="31"/>
  <c r="AK16" i="31"/>
  <c r="AA16" i="31"/>
  <c r="BE15" i="31"/>
  <c r="AZ15" i="31"/>
  <c r="AU15" i="31"/>
  <c r="AP15" i="31"/>
  <c r="AK15" i="31"/>
  <c r="AA15" i="31"/>
  <c r="BE14" i="31"/>
  <c r="AZ14" i="31"/>
  <c r="AU14" i="31"/>
  <c r="AP14" i="31"/>
  <c r="AK14" i="31"/>
  <c r="AA14" i="31"/>
  <c r="BE13" i="31"/>
  <c r="AZ13" i="31"/>
  <c r="AU13" i="31"/>
  <c r="AP13" i="31"/>
  <c r="AK13" i="31"/>
  <c r="AA13" i="31"/>
  <c r="BE12" i="31"/>
  <c r="AZ12" i="31"/>
  <c r="AU12" i="31"/>
  <c r="AP12" i="31"/>
  <c r="AK12" i="31"/>
  <c r="AA12" i="31"/>
  <c r="BE27" i="32"/>
  <c r="AZ27" i="32"/>
  <c r="AU27" i="32"/>
  <c r="AP27" i="32"/>
  <c r="AK27" i="32"/>
  <c r="AA27" i="32"/>
  <c r="BE26" i="32"/>
  <c r="AZ26" i="32"/>
  <c r="AU26" i="32"/>
  <c r="AP26" i="32"/>
  <c r="AK26" i="32"/>
  <c r="AA26" i="32"/>
  <c r="BE25" i="32"/>
  <c r="AZ25" i="32"/>
  <c r="AU25" i="32"/>
  <c r="AP25" i="32"/>
  <c r="AK25" i="32"/>
  <c r="AA25" i="32"/>
  <c r="BE24" i="32"/>
  <c r="AZ24" i="32"/>
  <c r="AU24" i="32"/>
  <c r="AP24" i="32"/>
  <c r="AK24" i="32"/>
  <c r="AA24" i="32"/>
  <c r="BE23" i="32"/>
  <c r="AZ23" i="32"/>
  <c r="AU23" i="32"/>
  <c r="AP23" i="32"/>
  <c r="AK23" i="32"/>
  <c r="AA23" i="32"/>
  <c r="BE22" i="32"/>
  <c r="AZ22" i="32"/>
  <c r="AU22" i="32"/>
  <c r="AP22" i="32"/>
  <c r="AK22" i="32"/>
  <c r="AA22" i="32"/>
  <c r="BE21" i="32"/>
  <c r="AZ21" i="32"/>
  <c r="AU21" i="32"/>
  <c r="AP21" i="32"/>
  <c r="AK21" i="32"/>
  <c r="AA21" i="32"/>
  <c r="BE20" i="32"/>
  <c r="AZ20" i="32"/>
  <c r="AU20" i="32"/>
  <c r="AP20" i="32"/>
  <c r="AK20" i="32"/>
  <c r="AA20" i="32"/>
  <c r="BE19" i="32"/>
  <c r="AZ19" i="32"/>
  <c r="AU19" i="32"/>
  <c r="AP19" i="32"/>
  <c r="AK19" i="32"/>
  <c r="AA19" i="32"/>
  <c r="BE18" i="32"/>
  <c r="AZ18" i="32"/>
  <c r="AU18" i="32"/>
  <c r="AP18" i="32"/>
  <c r="AK18" i="32"/>
  <c r="AA18" i="32"/>
  <c r="BE17" i="32"/>
  <c r="AZ17" i="32"/>
  <c r="AU17" i="32"/>
  <c r="AP17" i="32"/>
  <c r="AK17" i="32"/>
  <c r="AA17" i="32"/>
  <c r="BE16" i="32"/>
  <c r="AZ16" i="32"/>
  <c r="AU16" i="32"/>
  <c r="AP16" i="32"/>
  <c r="AK16" i="32"/>
  <c r="AA16" i="32"/>
  <c r="BE15" i="32"/>
  <c r="AZ15" i="32"/>
  <c r="AU15" i="32"/>
  <c r="AP15" i="32"/>
  <c r="AK15" i="32"/>
  <c r="AA15" i="32"/>
  <c r="BE14" i="32"/>
  <c r="AZ14" i="32"/>
  <c r="AU14" i="32"/>
  <c r="AP14" i="32"/>
  <c r="AK14" i="32"/>
  <c r="AA14" i="32"/>
  <c r="BE13" i="32"/>
  <c r="AZ13" i="32"/>
  <c r="AU13" i="32"/>
  <c r="AP13" i="32"/>
  <c r="AK13" i="32"/>
  <c r="AA13" i="32"/>
  <c r="BE12" i="32"/>
  <c r="AZ12" i="32"/>
  <c r="AU12" i="32"/>
  <c r="AP12" i="32"/>
  <c r="AK12" i="32"/>
  <c r="AA12" i="32"/>
  <c r="BE27" i="33"/>
  <c r="AZ27" i="33"/>
  <c r="AU27" i="33"/>
  <c r="AP27" i="33"/>
  <c r="AK27" i="33"/>
  <c r="AA27" i="33"/>
  <c r="L19" i="14" s="1"/>
  <c r="L100" i="14" s="1"/>
  <c r="BE26" i="33"/>
  <c r="AZ26" i="33"/>
  <c r="AU26" i="33"/>
  <c r="AP26" i="33"/>
  <c r="AK26" i="33"/>
  <c r="AA26" i="33"/>
  <c r="BE25" i="33"/>
  <c r="AZ25" i="33"/>
  <c r="AU25" i="33"/>
  <c r="AP25" i="33"/>
  <c r="AK25" i="33"/>
  <c r="AA25" i="33"/>
  <c r="BE24" i="33"/>
  <c r="AZ24" i="33"/>
  <c r="AU24" i="33"/>
  <c r="AP24" i="33"/>
  <c r="AK24" i="33"/>
  <c r="AA24" i="33"/>
  <c r="BE23" i="33"/>
  <c r="AZ23" i="33"/>
  <c r="AU23" i="33"/>
  <c r="AP23" i="33"/>
  <c r="AK23" i="33"/>
  <c r="AA23" i="33"/>
  <c r="BE22" i="33"/>
  <c r="AZ22" i="33"/>
  <c r="AU22" i="33"/>
  <c r="AP22" i="33"/>
  <c r="AK22" i="33"/>
  <c r="AA22" i="33"/>
  <c r="BE21" i="33"/>
  <c r="AZ21" i="33"/>
  <c r="AU21" i="33"/>
  <c r="AP21" i="33"/>
  <c r="AK21" i="33"/>
  <c r="AA21" i="33"/>
  <c r="BE20" i="33"/>
  <c r="AZ20" i="33"/>
  <c r="AU20" i="33"/>
  <c r="AP20" i="33"/>
  <c r="AK20" i="33"/>
  <c r="AA20" i="33"/>
  <c r="BE19" i="33"/>
  <c r="AZ19" i="33"/>
  <c r="AU19" i="33"/>
  <c r="AP19" i="33"/>
  <c r="AK19" i="33"/>
  <c r="AA19" i="33"/>
  <c r="BE18" i="33"/>
  <c r="AZ18" i="33"/>
  <c r="AU18" i="33"/>
  <c r="AP18" i="33"/>
  <c r="AK18" i="33"/>
  <c r="AA18" i="33"/>
  <c r="BE17" i="33"/>
  <c r="AZ17" i="33"/>
  <c r="AU17" i="33"/>
  <c r="AP17" i="33"/>
  <c r="AK17" i="33"/>
  <c r="AA17" i="33"/>
  <c r="BE16" i="33"/>
  <c r="AZ16" i="33"/>
  <c r="AU16" i="33"/>
  <c r="AP16" i="33"/>
  <c r="AK16" i="33"/>
  <c r="AA16" i="33"/>
  <c r="BE15" i="33"/>
  <c r="AZ15" i="33"/>
  <c r="AU15" i="33"/>
  <c r="AP15" i="33"/>
  <c r="AK15" i="33"/>
  <c r="AA15" i="33"/>
  <c r="BE14" i="33"/>
  <c r="AZ14" i="33"/>
  <c r="AU14" i="33"/>
  <c r="AP14" i="33"/>
  <c r="AK14" i="33"/>
  <c r="AA14" i="33"/>
  <c r="BE13" i="33"/>
  <c r="AZ13" i="33"/>
  <c r="AU13" i="33"/>
  <c r="AP13" i="33"/>
  <c r="AK13" i="33"/>
  <c r="AA13" i="33"/>
  <c r="BE12" i="33"/>
  <c r="AZ12" i="33"/>
  <c r="AU12" i="33"/>
  <c r="AP12" i="33"/>
  <c r="AK12" i="33"/>
  <c r="AA12" i="33"/>
  <c r="N11" i="33"/>
  <c r="N15" i="33" s="1"/>
  <c r="Q17" i="33"/>
  <c r="Q18" i="33"/>
  <c r="Q19" i="33"/>
  <c r="Q20" i="33"/>
  <c r="Q22" i="33"/>
  <c r="Q23" i="33"/>
  <c r="Q24" i="33"/>
  <c r="Q26" i="33"/>
  <c r="Q27" i="33"/>
  <c r="Q29" i="33"/>
  <c r="AD29" i="33"/>
  <c r="AH29" i="33"/>
  <c r="X34" i="33"/>
  <c r="Y34" i="33"/>
  <c r="Z34" i="33"/>
  <c r="AJ34" i="33" s="1"/>
  <c r="AF34" i="33"/>
  <c r="AG34" i="33"/>
  <c r="AH34" i="33"/>
  <c r="X35" i="33"/>
  <c r="Y35" i="33"/>
  <c r="Z35" i="33"/>
  <c r="AJ35" i="33" s="1"/>
  <c r="AF35" i="33"/>
  <c r="AH35" i="33" s="1"/>
  <c r="AH42" i="33" s="1"/>
  <c r="AG35" i="33"/>
  <c r="X36" i="33"/>
  <c r="Y36" i="33"/>
  <c r="Z36" i="33"/>
  <c r="AJ36" i="33" s="1"/>
  <c r="AF36" i="33"/>
  <c r="AH36" i="33" s="1"/>
  <c r="AG36" i="33"/>
  <c r="AG42" i="33" s="1"/>
  <c r="X37" i="33"/>
  <c r="Y37" i="33"/>
  <c r="Z37" i="33"/>
  <c r="AJ37" i="33" s="1"/>
  <c r="AF37" i="33"/>
  <c r="AG37" i="33"/>
  <c r="AH37" i="33"/>
  <c r="X38" i="33"/>
  <c r="Y38" i="33"/>
  <c r="Z38" i="33"/>
  <c r="AF38" i="33"/>
  <c r="AG38" i="33"/>
  <c r="AH38" i="33"/>
  <c r="AJ38" i="33"/>
  <c r="X39" i="33"/>
  <c r="Y39" i="33"/>
  <c r="Z39" i="33"/>
  <c r="AF39" i="33"/>
  <c r="AH39" i="33" s="1"/>
  <c r="AG39" i="33"/>
  <c r="AJ39" i="33"/>
  <c r="X40" i="33"/>
  <c r="Y40" i="33"/>
  <c r="Z40" i="33"/>
  <c r="AF40" i="33"/>
  <c r="AH40" i="33" s="1"/>
  <c r="AG40" i="33"/>
  <c r="AJ40" i="33"/>
  <c r="X41" i="33"/>
  <c r="Y41" i="33"/>
  <c r="Z41" i="33"/>
  <c r="AF41" i="33"/>
  <c r="AG41" i="33"/>
  <c r="AH41" i="33"/>
  <c r="AJ41" i="33"/>
  <c r="J42" i="33"/>
  <c r="K42" i="33"/>
  <c r="Y42" i="33" s="1"/>
  <c r="L42" i="33"/>
  <c r="X42" i="33" s="1"/>
  <c r="M42" i="33"/>
  <c r="N42" i="33"/>
  <c r="O42" i="33"/>
  <c r="P42" i="33"/>
  <c r="Q42" i="33"/>
  <c r="R42" i="33"/>
  <c r="S42" i="33"/>
  <c r="T42" i="33"/>
  <c r="U42" i="33"/>
  <c r="V42" i="33"/>
  <c r="W42" i="33"/>
  <c r="AB42" i="33"/>
  <c r="AC42" i="33"/>
  <c r="AD42" i="33"/>
  <c r="AE42" i="33"/>
  <c r="K46" i="33"/>
  <c r="M46" i="33"/>
  <c r="P46" i="33" a="1"/>
  <c r="P46" i="33" s="1"/>
  <c r="R46" i="33" a="1"/>
  <c r="R46" i="33" s="1"/>
  <c r="K47" i="33"/>
  <c r="M47" i="33"/>
  <c r="P47" i="33" a="1"/>
  <c r="P47" i="33" s="1"/>
  <c r="R47" i="33" a="1"/>
  <c r="R47" i="33" s="1"/>
  <c r="K48" i="33"/>
  <c r="M48" i="33"/>
  <c r="P48" i="33" a="1"/>
  <c r="P48" i="33" s="1"/>
  <c r="R48" i="33" a="1"/>
  <c r="R48" i="33" s="1"/>
  <c r="K49" i="33"/>
  <c r="M49" i="33"/>
  <c r="P49" i="33" a="1"/>
  <c r="P49" i="33" s="1"/>
  <c r="R49" i="33" a="1"/>
  <c r="R49" i="33" s="1"/>
  <c r="K50" i="33"/>
  <c r="M50" i="33"/>
  <c r="P50" i="33" a="1"/>
  <c r="P50" i="33" s="1"/>
  <c r="R50" i="33" a="1"/>
  <c r="R50" i="33"/>
  <c r="G100" i="14" l="1"/>
  <c r="E100" i="14"/>
  <c r="B100" i="14"/>
  <c r="N43" i="14"/>
  <c r="N92" i="14"/>
  <c r="C100" i="14"/>
  <c r="N36" i="14"/>
  <c r="AJ42" i="33"/>
  <c r="Z42" i="33"/>
  <c r="AF42" i="33"/>
  <c r="BE27" i="34" l="1"/>
  <c r="AZ27" i="34"/>
  <c r="AU27" i="34"/>
  <c r="AP27" i="34"/>
  <c r="AK27" i="34"/>
  <c r="AA27" i="34"/>
  <c r="M19" i="14" s="1"/>
  <c r="BE26" i="34"/>
  <c r="AZ26" i="34"/>
  <c r="AU26" i="34"/>
  <c r="AP26" i="34"/>
  <c r="AK26" i="34"/>
  <c r="AA26" i="34"/>
  <c r="BE25" i="34"/>
  <c r="AZ25" i="34"/>
  <c r="AU25" i="34"/>
  <c r="AP25" i="34"/>
  <c r="AK25" i="34"/>
  <c r="AA25" i="34"/>
  <c r="BE24" i="34"/>
  <c r="AZ24" i="34"/>
  <c r="AU24" i="34"/>
  <c r="AP24" i="34"/>
  <c r="AK24" i="34"/>
  <c r="AA24" i="34"/>
  <c r="BE23" i="34"/>
  <c r="AZ23" i="34"/>
  <c r="AU23" i="34"/>
  <c r="AP23" i="34"/>
  <c r="AK23" i="34"/>
  <c r="AA23" i="34"/>
  <c r="BE22" i="34"/>
  <c r="AZ22" i="34"/>
  <c r="AU22" i="34"/>
  <c r="AP22" i="34"/>
  <c r="AK22" i="34"/>
  <c r="AA22" i="34"/>
  <c r="BE21" i="34"/>
  <c r="AZ21" i="34"/>
  <c r="AU21" i="34"/>
  <c r="AP21" i="34"/>
  <c r="AK21" i="34"/>
  <c r="AA21" i="34"/>
  <c r="BE20" i="34"/>
  <c r="AZ20" i="34"/>
  <c r="AU20" i="34"/>
  <c r="AP20" i="34"/>
  <c r="AK20" i="34"/>
  <c r="AA20" i="34"/>
  <c r="BE19" i="34"/>
  <c r="AZ19" i="34"/>
  <c r="AU19" i="34"/>
  <c r="AP19" i="34"/>
  <c r="AK19" i="34"/>
  <c r="AA19" i="34"/>
  <c r="BE18" i="34"/>
  <c r="AZ18" i="34"/>
  <c r="AU18" i="34"/>
  <c r="AP18" i="34"/>
  <c r="AK18" i="34"/>
  <c r="AA18" i="34"/>
  <c r="BE17" i="34"/>
  <c r="AZ17" i="34"/>
  <c r="AU17" i="34"/>
  <c r="AP17" i="34"/>
  <c r="AK17" i="34"/>
  <c r="AA17" i="34"/>
  <c r="BE16" i="34"/>
  <c r="AZ16" i="34"/>
  <c r="AU16" i="34"/>
  <c r="AP16" i="34"/>
  <c r="AK16" i="34"/>
  <c r="AA16" i="34"/>
  <c r="BE15" i="34"/>
  <c r="AZ15" i="34"/>
  <c r="AU15" i="34"/>
  <c r="AP15" i="34"/>
  <c r="AK15" i="34"/>
  <c r="AA15" i="34"/>
  <c r="BE14" i="34"/>
  <c r="AZ14" i="34"/>
  <c r="AU14" i="34"/>
  <c r="AP14" i="34"/>
  <c r="AK14" i="34"/>
  <c r="AA14" i="34"/>
  <c r="BE13" i="34"/>
  <c r="AZ13" i="34"/>
  <c r="AU13" i="34"/>
  <c r="AP13" i="34"/>
  <c r="AK13" i="34"/>
  <c r="AA13" i="34"/>
  <c r="BE12" i="34"/>
  <c r="AZ12" i="34"/>
  <c r="AU12" i="34"/>
  <c r="AP12" i="34"/>
  <c r="AK12" i="34"/>
  <c r="AA12" i="34"/>
  <c r="N11" i="34"/>
  <c r="N15" i="34"/>
  <c r="Q17" i="34"/>
  <c r="Q18" i="34"/>
  <c r="Q19" i="34"/>
  <c r="Q20" i="34"/>
  <c r="Q22" i="34"/>
  <c r="Q23" i="34"/>
  <c r="Q24" i="34"/>
  <c r="Q26" i="34"/>
  <c r="Q27" i="34"/>
  <c r="Q29" i="34"/>
  <c r="AD29" i="34"/>
  <c r="AH29" i="34"/>
  <c r="X34" i="34"/>
  <c r="Y34" i="34"/>
  <c r="Z34" i="34"/>
  <c r="AF34" i="34"/>
  <c r="AG34" i="34"/>
  <c r="AH34" i="34" s="1"/>
  <c r="AJ34" i="34"/>
  <c r="X35" i="34"/>
  <c r="Y35" i="34"/>
  <c r="Z35" i="34"/>
  <c r="AJ35" i="34" s="1"/>
  <c r="AJ42" i="34" s="1"/>
  <c r="AF35" i="34"/>
  <c r="AG35" i="34"/>
  <c r="AH35" i="34"/>
  <c r="X36" i="34"/>
  <c r="Y36" i="34"/>
  <c r="Z36" i="34"/>
  <c r="AJ36" i="34" s="1"/>
  <c r="AF36" i="34"/>
  <c r="AH36" i="34" s="1"/>
  <c r="AG36" i="34"/>
  <c r="X37" i="34"/>
  <c r="Y37" i="34"/>
  <c r="Z37" i="34"/>
  <c r="AJ37" i="34" s="1"/>
  <c r="AF37" i="34"/>
  <c r="AH37" i="34" s="1"/>
  <c r="AG37" i="34"/>
  <c r="X38" i="34"/>
  <c r="Y38" i="34"/>
  <c r="Z38" i="34"/>
  <c r="AJ38" i="34" s="1"/>
  <c r="AF38" i="34"/>
  <c r="AG38" i="34"/>
  <c r="AH38" i="34" s="1"/>
  <c r="X39" i="34"/>
  <c r="Y39" i="34"/>
  <c r="Z39" i="34"/>
  <c r="AF39" i="34"/>
  <c r="AG39" i="34"/>
  <c r="AH39" i="34"/>
  <c r="AJ39" i="34"/>
  <c r="X40" i="34"/>
  <c r="Y40" i="34"/>
  <c r="Z40" i="34"/>
  <c r="AF40" i="34"/>
  <c r="AG40" i="34"/>
  <c r="AH40" i="34" s="1"/>
  <c r="AJ40" i="34"/>
  <c r="X41" i="34"/>
  <c r="Y41" i="34"/>
  <c r="Z41" i="34"/>
  <c r="AF41" i="34"/>
  <c r="AG41" i="34"/>
  <c r="AH41" i="34"/>
  <c r="AJ41" i="34"/>
  <c r="J42" i="34"/>
  <c r="X42" i="34" s="1"/>
  <c r="K42" i="34"/>
  <c r="Y42" i="34" s="1"/>
  <c r="L42" i="34"/>
  <c r="M42" i="34"/>
  <c r="N42" i="34"/>
  <c r="O42" i="34"/>
  <c r="P42" i="34"/>
  <c r="Q42" i="34"/>
  <c r="R42" i="34"/>
  <c r="S42" i="34"/>
  <c r="T42" i="34"/>
  <c r="U42" i="34"/>
  <c r="V42" i="34"/>
  <c r="W42" i="34"/>
  <c r="Z42" i="34"/>
  <c r="AB42" i="34"/>
  <c r="AC42" i="34"/>
  <c r="AD42" i="34"/>
  <c r="AE42" i="34"/>
  <c r="AG42" i="34"/>
  <c r="K46" i="34"/>
  <c r="M46" i="34"/>
  <c r="P46" i="34" a="1"/>
  <c r="P46" i="34" s="1"/>
  <c r="R46" i="34" a="1"/>
  <c r="R46" i="34" s="1"/>
  <c r="K47" i="34"/>
  <c r="M47" i="34"/>
  <c r="P47" i="34" a="1"/>
  <c r="P47" i="34" s="1"/>
  <c r="R47" i="34" a="1"/>
  <c r="R47" i="34" s="1"/>
  <c r="K48" i="34"/>
  <c r="M48" i="34"/>
  <c r="P48" i="34" a="1"/>
  <c r="P48" i="34" s="1"/>
  <c r="R48" i="34" a="1"/>
  <c r="R48" i="34" s="1"/>
  <c r="K48" i="32"/>
  <c r="K48" i="31"/>
  <c r="K48" i="30"/>
  <c r="K48" i="29"/>
  <c r="K48" i="28"/>
  <c r="K48" i="27"/>
  <c r="K48" i="26"/>
  <c r="K48" i="25"/>
  <c r="K48" i="24"/>
  <c r="K48" i="22"/>
  <c r="M52" i="34"/>
  <c r="M51" i="34"/>
  <c r="M50" i="34"/>
  <c r="M49" i="34"/>
  <c r="K52" i="34"/>
  <c r="K51" i="34"/>
  <c r="K50" i="34"/>
  <c r="K49" i="34"/>
  <c r="M52" i="33"/>
  <c r="M51" i="33"/>
  <c r="K52" i="33"/>
  <c r="K51" i="33"/>
  <c r="M52" i="32"/>
  <c r="M51" i="32"/>
  <c r="M50" i="32"/>
  <c r="M49" i="32"/>
  <c r="M48" i="32"/>
  <c r="M47" i="32"/>
  <c r="M46" i="32"/>
  <c r="K52" i="32"/>
  <c r="K51" i="32"/>
  <c r="K50" i="32"/>
  <c r="K49" i="32"/>
  <c r="K47" i="32"/>
  <c r="K46" i="32"/>
  <c r="M52" i="31"/>
  <c r="M51" i="31"/>
  <c r="M50" i="31"/>
  <c r="M49" i="31"/>
  <c r="M48" i="31"/>
  <c r="M47" i="31"/>
  <c r="M46" i="31"/>
  <c r="K52" i="31"/>
  <c r="K51" i="31"/>
  <c r="K50" i="31"/>
  <c r="K49" i="31"/>
  <c r="K47" i="31"/>
  <c r="K46" i="31"/>
  <c r="M52" i="30"/>
  <c r="M51" i="30"/>
  <c r="M50" i="30"/>
  <c r="M49" i="30"/>
  <c r="M48" i="30"/>
  <c r="M47" i="30"/>
  <c r="M46" i="30"/>
  <c r="K52" i="30"/>
  <c r="K51" i="30"/>
  <c r="K50" i="30"/>
  <c r="K49" i="30"/>
  <c r="K47" i="30"/>
  <c r="K46" i="30"/>
  <c r="M52" i="29"/>
  <c r="M51" i="29"/>
  <c r="M50" i="29"/>
  <c r="M49" i="29"/>
  <c r="M48" i="29"/>
  <c r="M47" i="29"/>
  <c r="M46" i="29"/>
  <c r="K52" i="29"/>
  <c r="K51" i="29"/>
  <c r="K50" i="29"/>
  <c r="K49" i="29"/>
  <c r="K46" i="29"/>
  <c r="K47" i="29"/>
  <c r="M52" i="28"/>
  <c r="M51" i="28"/>
  <c r="M50" i="28"/>
  <c r="M49" i="28"/>
  <c r="M48" i="28"/>
  <c r="M47" i="28"/>
  <c r="M46" i="28"/>
  <c r="K52" i="28"/>
  <c r="K51" i="28"/>
  <c r="K50" i="28"/>
  <c r="K49" i="28"/>
  <c r="K47" i="28"/>
  <c r="K46" i="28"/>
  <c r="M52" i="27"/>
  <c r="M51" i="27"/>
  <c r="M50" i="27"/>
  <c r="M49" i="27"/>
  <c r="M48" i="27"/>
  <c r="M47" i="27"/>
  <c r="M46" i="27"/>
  <c r="K52" i="27"/>
  <c r="K51" i="27"/>
  <c r="K50" i="27"/>
  <c r="K49" i="27"/>
  <c r="K47" i="27"/>
  <c r="K46" i="27"/>
  <c r="M52" i="26"/>
  <c r="M51" i="26"/>
  <c r="M50" i="26"/>
  <c r="M49" i="26"/>
  <c r="M48" i="26"/>
  <c r="M47" i="26"/>
  <c r="M46" i="26"/>
  <c r="K52" i="26"/>
  <c r="K51" i="26"/>
  <c r="K50" i="26"/>
  <c r="K49" i="26"/>
  <c r="K47" i="26"/>
  <c r="K46" i="26"/>
  <c r="R52" i="34" a="1"/>
  <c r="R52" i="34" s="1"/>
  <c r="P52" i="34" a="1"/>
  <c r="P52" i="34" s="1"/>
  <c r="R51" i="34" a="1"/>
  <c r="R51" i="34" s="1"/>
  <c r="P51" i="34" a="1"/>
  <c r="P51" i="34" s="1"/>
  <c r="R50" i="34" a="1"/>
  <c r="R50" i="34" s="1"/>
  <c r="P50" i="34" a="1"/>
  <c r="P50" i="34" s="1"/>
  <c r="R49" i="34" a="1"/>
  <c r="R49" i="34" s="1"/>
  <c r="P49" i="34" a="1"/>
  <c r="P49" i="34" s="1"/>
  <c r="R52" i="33" a="1"/>
  <c r="R52" i="33" s="1"/>
  <c r="P52" i="33" a="1"/>
  <c r="P52" i="33" s="1"/>
  <c r="R51" i="33" a="1"/>
  <c r="R51" i="33" s="1"/>
  <c r="P51" i="33" a="1"/>
  <c r="P51" i="33" s="1"/>
  <c r="R52" i="32" a="1"/>
  <c r="R52" i="32" s="1"/>
  <c r="P52" i="32" a="1"/>
  <c r="P52" i="32" s="1"/>
  <c r="R51" i="32" a="1"/>
  <c r="R51" i="32" s="1"/>
  <c r="P51" i="32" a="1"/>
  <c r="P51" i="32" s="1"/>
  <c r="R50" i="32" a="1"/>
  <c r="R50" i="32" s="1"/>
  <c r="P50" i="32" a="1"/>
  <c r="P50" i="32" s="1"/>
  <c r="R49" i="32" a="1"/>
  <c r="R49" i="32" s="1"/>
  <c r="P49" i="32" a="1"/>
  <c r="P49" i="32" s="1"/>
  <c r="R48" i="32" a="1"/>
  <c r="R48" i="32" s="1"/>
  <c r="P48" i="32" a="1"/>
  <c r="P48" i="32" s="1"/>
  <c r="R47" i="32" a="1"/>
  <c r="R47" i="32" s="1"/>
  <c r="P47" i="32" a="1"/>
  <c r="P47" i="32" s="1"/>
  <c r="R46" i="32" a="1"/>
  <c r="R46" i="32" s="1"/>
  <c r="P46" i="32" a="1"/>
  <c r="P46" i="32" s="1"/>
  <c r="R52" i="31" a="1"/>
  <c r="R52" i="31" s="1"/>
  <c r="P52" i="31" a="1"/>
  <c r="P52" i="31" s="1"/>
  <c r="R51" i="31" a="1"/>
  <c r="R51" i="31" s="1"/>
  <c r="P51" i="31" a="1"/>
  <c r="P51" i="31" s="1"/>
  <c r="R50" i="31" a="1"/>
  <c r="R50" i="31" s="1"/>
  <c r="P50" i="31" a="1"/>
  <c r="P50" i="31" s="1"/>
  <c r="R49" i="31" a="1"/>
  <c r="R49" i="31" s="1"/>
  <c r="P49" i="31" a="1"/>
  <c r="P49" i="31" s="1"/>
  <c r="R48" i="31" a="1"/>
  <c r="R48" i="31" s="1"/>
  <c r="P48" i="31" a="1"/>
  <c r="P48" i="31" s="1"/>
  <c r="R47" i="31" a="1"/>
  <c r="R47" i="31" s="1"/>
  <c r="P47" i="31" a="1"/>
  <c r="P47" i="31" s="1"/>
  <c r="R46" i="31" a="1"/>
  <c r="R46" i="31" s="1"/>
  <c r="P46" i="31" a="1"/>
  <c r="P46" i="31" s="1"/>
  <c r="R52" i="30" a="1"/>
  <c r="R52" i="30" s="1"/>
  <c r="P52" i="30" a="1"/>
  <c r="P52" i="30" s="1"/>
  <c r="R51" i="30" a="1"/>
  <c r="R51" i="30" s="1"/>
  <c r="P51" i="30" a="1"/>
  <c r="P51" i="30" s="1"/>
  <c r="R50" i="30" a="1"/>
  <c r="R50" i="30" s="1"/>
  <c r="P50" i="30" a="1"/>
  <c r="P50" i="30" s="1"/>
  <c r="R49" i="30" a="1"/>
  <c r="R49" i="30" s="1"/>
  <c r="P49" i="30" a="1"/>
  <c r="P49" i="30" s="1"/>
  <c r="R48" i="30" a="1"/>
  <c r="R48" i="30" s="1"/>
  <c r="P48" i="30" a="1"/>
  <c r="P48" i="30" s="1"/>
  <c r="R47" i="30" a="1"/>
  <c r="R47" i="30" s="1"/>
  <c r="P47" i="30" a="1"/>
  <c r="P47" i="30" s="1"/>
  <c r="R46" i="30" a="1"/>
  <c r="R46" i="30" s="1"/>
  <c r="P46" i="30" a="1"/>
  <c r="P46" i="30" s="1"/>
  <c r="R52" i="29" a="1"/>
  <c r="R52" i="29" s="1"/>
  <c r="P52" i="29" a="1"/>
  <c r="P52" i="29" s="1"/>
  <c r="R51" i="29" a="1"/>
  <c r="R51" i="29" s="1"/>
  <c r="P51" i="29" a="1"/>
  <c r="P51" i="29" s="1"/>
  <c r="R50" i="29" a="1"/>
  <c r="R50" i="29" s="1"/>
  <c r="P50" i="29" a="1"/>
  <c r="P50" i="29" s="1"/>
  <c r="R49" i="29" a="1"/>
  <c r="R49" i="29" s="1"/>
  <c r="P49" i="29" a="1"/>
  <c r="P49" i="29" s="1"/>
  <c r="R48" i="29" a="1"/>
  <c r="R48" i="29" s="1"/>
  <c r="P48" i="29" a="1"/>
  <c r="P48" i="29" s="1"/>
  <c r="R47" i="29" a="1"/>
  <c r="R47" i="29" s="1"/>
  <c r="P47" i="29" a="1"/>
  <c r="P47" i="29" s="1"/>
  <c r="R46" i="29" a="1"/>
  <c r="R46" i="29" s="1"/>
  <c r="P46" i="29" a="1"/>
  <c r="P46" i="29" s="1"/>
  <c r="R52" i="28" a="1"/>
  <c r="R52" i="28" s="1"/>
  <c r="P52" i="28" a="1"/>
  <c r="P52" i="28" s="1"/>
  <c r="R51" i="28" a="1"/>
  <c r="R51" i="28" s="1"/>
  <c r="P51" i="28" a="1"/>
  <c r="P51" i="28" s="1"/>
  <c r="R50" i="28" a="1"/>
  <c r="R50" i="28" s="1"/>
  <c r="P50" i="28" a="1"/>
  <c r="P50" i="28" s="1"/>
  <c r="R49" i="28" a="1"/>
  <c r="R49" i="28" s="1"/>
  <c r="P49" i="28" a="1"/>
  <c r="P49" i="28" s="1"/>
  <c r="R48" i="28" a="1"/>
  <c r="R48" i="28" s="1"/>
  <c r="P48" i="28" a="1"/>
  <c r="P48" i="28" s="1"/>
  <c r="R47" i="28" a="1"/>
  <c r="R47" i="28" s="1"/>
  <c r="P47" i="28" a="1"/>
  <c r="P47" i="28" s="1"/>
  <c r="R46" i="28" a="1"/>
  <c r="R46" i="28" s="1"/>
  <c r="P46" i="28" a="1"/>
  <c r="P46" i="28" s="1"/>
  <c r="R52" i="27" a="1"/>
  <c r="R52" i="27" s="1"/>
  <c r="P52" i="27" a="1"/>
  <c r="P52" i="27" s="1"/>
  <c r="R51" i="27" a="1"/>
  <c r="R51" i="27" s="1"/>
  <c r="P51" i="27" a="1"/>
  <c r="P51" i="27" s="1"/>
  <c r="R50" i="27" a="1"/>
  <c r="R50" i="27" s="1"/>
  <c r="P50" i="27" a="1"/>
  <c r="P50" i="27" s="1"/>
  <c r="R49" i="27" a="1"/>
  <c r="R49" i="27" s="1"/>
  <c r="P49" i="27" a="1"/>
  <c r="P49" i="27" s="1"/>
  <c r="R48" i="27" a="1"/>
  <c r="R48" i="27" s="1"/>
  <c r="P48" i="27" a="1"/>
  <c r="P48" i="27" s="1"/>
  <c r="R47" i="27" a="1"/>
  <c r="R47" i="27" s="1"/>
  <c r="P47" i="27" a="1"/>
  <c r="P47" i="27" s="1"/>
  <c r="R46" i="27" a="1"/>
  <c r="R46" i="27" s="1"/>
  <c r="P46" i="27" a="1"/>
  <c r="P46" i="27" s="1"/>
  <c r="R52" i="26" a="1"/>
  <c r="R52" i="26" s="1"/>
  <c r="P52" i="26" a="1"/>
  <c r="P52" i="26" s="1"/>
  <c r="R51" i="26" a="1"/>
  <c r="R51" i="26" s="1"/>
  <c r="P51" i="26" a="1"/>
  <c r="P51" i="26" s="1"/>
  <c r="R50" i="26" a="1"/>
  <c r="R50" i="26" s="1"/>
  <c r="P50" i="26" a="1"/>
  <c r="P50" i="26" s="1"/>
  <c r="R49" i="26" a="1"/>
  <c r="R49" i="26" s="1"/>
  <c r="P49" i="26" a="1"/>
  <c r="P49" i="26" s="1"/>
  <c r="R48" i="26" a="1"/>
  <c r="R48" i="26" s="1"/>
  <c r="P48" i="26" a="1"/>
  <c r="P48" i="26" s="1"/>
  <c r="R47" i="26" a="1"/>
  <c r="R47" i="26" s="1"/>
  <c r="P47" i="26" a="1"/>
  <c r="P47" i="26" s="1"/>
  <c r="R46" i="26" a="1"/>
  <c r="R46" i="26" s="1"/>
  <c r="P46" i="26" a="1"/>
  <c r="P46" i="26" s="1"/>
  <c r="R52" i="25" a="1"/>
  <c r="R52" i="25" s="1"/>
  <c r="P52" i="25" a="1"/>
  <c r="P52" i="25" s="1"/>
  <c r="R51" i="25" a="1"/>
  <c r="R51" i="25" s="1"/>
  <c r="P51" i="25" a="1"/>
  <c r="P51" i="25" s="1"/>
  <c r="R50" i="25" a="1"/>
  <c r="R50" i="25" s="1"/>
  <c r="P50" i="25" a="1"/>
  <c r="P50" i="25" s="1"/>
  <c r="R49" i="25" a="1"/>
  <c r="R49" i="25" s="1"/>
  <c r="P49" i="25" a="1"/>
  <c r="P49" i="25" s="1"/>
  <c r="R48" i="25" a="1"/>
  <c r="R48" i="25" s="1"/>
  <c r="P48" i="25" a="1"/>
  <c r="P48" i="25" s="1"/>
  <c r="R47" i="25" a="1"/>
  <c r="R47" i="25" s="1"/>
  <c r="P47" i="25" a="1"/>
  <c r="P47" i="25" s="1"/>
  <c r="R46" i="25" a="1"/>
  <c r="R46" i="25" s="1"/>
  <c r="P46" i="25" a="1"/>
  <c r="P46" i="25" s="1"/>
  <c r="R52" i="22" a="1"/>
  <c r="R52" i="22" s="1"/>
  <c r="P52" i="22" a="1"/>
  <c r="P52" i="22" s="1"/>
  <c r="R51" i="22" a="1"/>
  <c r="R51" i="22" s="1"/>
  <c r="P51" i="22" a="1"/>
  <c r="P51" i="22" s="1"/>
  <c r="R50" i="22" a="1"/>
  <c r="R50" i="22" s="1"/>
  <c r="P50" i="22" a="1"/>
  <c r="P50" i="22" s="1"/>
  <c r="R49" i="22" a="1"/>
  <c r="R49" i="22" s="1"/>
  <c r="P49" i="22" a="1"/>
  <c r="P49" i="22" s="1"/>
  <c r="R48" i="22" a="1"/>
  <c r="R48" i="22" s="1"/>
  <c r="P48" i="22" a="1"/>
  <c r="P48" i="22" s="1"/>
  <c r="R47" i="22" a="1"/>
  <c r="R47" i="22" s="1"/>
  <c r="P47" i="22" a="1"/>
  <c r="P47" i="22" s="1"/>
  <c r="R46" i="22" a="1"/>
  <c r="R46" i="22" s="1"/>
  <c r="P46" i="22" a="1"/>
  <c r="P46" i="22" s="1"/>
  <c r="P51" i="24" a="1"/>
  <c r="P51" i="24" s="1"/>
  <c r="R51" i="24" a="1"/>
  <c r="R51" i="24" s="1"/>
  <c r="R52" i="24" a="1"/>
  <c r="R52" i="24" s="1"/>
  <c r="R50" i="24" a="1"/>
  <c r="R50" i="24" s="1"/>
  <c r="R49" i="24" a="1"/>
  <c r="R49" i="24" s="1"/>
  <c r="R48" i="24" a="1"/>
  <c r="R48" i="24" s="1"/>
  <c r="R47" i="24" a="1"/>
  <c r="R47" i="24" s="1"/>
  <c r="P52" i="24" a="1"/>
  <c r="P52" i="24" s="1"/>
  <c r="P50" i="24" a="1"/>
  <c r="P50" i="24" s="1"/>
  <c r="P49" i="24" a="1"/>
  <c r="P49" i="24" s="1"/>
  <c r="R4" i="36" l="1"/>
  <c r="R6" i="36"/>
  <c r="R3" i="36"/>
  <c r="P6" i="36"/>
  <c r="P5" i="36"/>
  <c r="R5" i="36"/>
  <c r="P7" i="36"/>
  <c r="R7" i="36"/>
  <c r="P8" i="36"/>
  <c r="R8" i="36"/>
  <c r="M100" i="14"/>
  <c r="N102" i="14" s="1"/>
  <c r="N19" i="14"/>
  <c r="AH42" i="34"/>
  <c r="AF42" i="34"/>
  <c r="P53" i="33"/>
  <c r="P53" i="31"/>
  <c r="P53" i="34"/>
  <c r="R53" i="34"/>
  <c r="P53" i="26"/>
  <c r="R53" i="33"/>
  <c r="R53" i="32"/>
  <c r="P53" i="32"/>
  <c r="R53" i="31"/>
  <c r="P53" i="30"/>
  <c r="R53" i="30"/>
  <c r="P53" i="29"/>
  <c r="R53" i="29"/>
  <c r="R53" i="28"/>
  <c r="P53" i="28"/>
  <c r="P53" i="27"/>
  <c r="R53" i="27"/>
  <c r="R53" i="26"/>
  <c r="P53" i="25"/>
  <c r="R53" i="25"/>
  <c r="R53" i="22"/>
  <c r="P53" i="22"/>
  <c r="P48" i="24" a="1"/>
  <c r="P48" i="24" s="1"/>
  <c r="P4" i="36" s="1"/>
  <c r="P47" i="24" a="1"/>
  <c r="P47" i="24" s="1"/>
  <c r="P3" i="36" s="1"/>
  <c r="R46" i="24" a="1"/>
  <c r="R46" i="24" s="1"/>
  <c r="R53" i="24" s="1"/>
  <c r="P46" i="24" a="1"/>
  <c r="P46" i="24" s="1"/>
  <c r="M52" i="25"/>
  <c r="M51" i="25"/>
  <c r="M50" i="25"/>
  <c r="M49" i="25"/>
  <c r="M48" i="25"/>
  <c r="M46" i="25"/>
  <c r="M47" i="25"/>
  <c r="K49" i="25"/>
  <c r="K52" i="25"/>
  <c r="K51" i="25"/>
  <c r="K50" i="25"/>
  <c r="K47" i="25"/>
  <c r="K46" i="25"/>
  <c r="M48" i="24"/>
  <c r="M52" i="24"/>
  <c r="M51" i="24"/>
  <c r="M50" i="24"/>
  <c r="M49" i="24"/>
  <c r="M47" i="24"/>
  <c r="M46" i="24"/>
  <c r="K52" i="24"/>
  <c r="K51" i="24"/>
  <c r="K50" i="24"/>
  <c r="K49" i="24"/>
  <c r="K47" i="24"/>
  <c r="K46" i="24"/>
  <c r="K47" i="22"/>
  <c r="K3" i="36" s="1"/>
  <c r="K52" i="22"/>
  <c r="K8" i="36" s="1"/>
  <c r="M52" i="22"/>
  <c r="M8" i="36" s="1"/>
  <c r="M51" i="22"/>
  <c r="M7" i="36" s="1"/>
  <c r="K51" i="22"/>
  <c r="K7" i="36" s="1"/>
  <c r="K50" i="22"/>
  <c r="K6" i="36" s="1"/>
  <c r="M50" i="22"/>
  <c r="M6" i="36" s="1"/>
  <c r="M48" i="22"/>
  <c r="M4" i="36" s="1"/>
  <c r="M49" i="22"/>
  <c r="M5" i="36" s="1"/>
  <c r="K49" i="22"/>
  <c r="K5" i="36" s="1"/>
  <c r="K4" i="36"/>
  <c r="M47" i="22"/>
  <c r="M3" i="36" s="1"/>
  <c r="M46" i="22"/>
  <c r="M2" i="36" s="1"/>
  <c r="K46" i="22"/>
  <c r="K2" i="36" s="1"/>
  <c r="M9" i="36" l="1"/>
  <c r="R2" i="36"/>
  <c r="R9" i="36" s="1"/>
  <c r="P53" i="24"/>
  <c r="P2" i="36"/>
  <c r="P9" i="36" s="1"/>
  <c r="K9" i="36"/>
  <c r="M53" i="26"/>
  <c r="M53" i="29"/>
  <c r="M53" i="30"/>
  <c r="M53" i="31"/>
  <c r="M53" i="32"/>
  <c r="K53" i="26"/>
  <c r="K53" i="27"/>
  <c r="M53" i="27"/>
  <c r="M53" i="28"/>
  <c r="M53" i="33"/>
  <c r="M53" i="34"/>
  <c r="K53" i="28"/>
  <c r="K53" i="29"/>
  <c r="K53" i="30"/>
  <c r="K53" i="31"/>
  <c r="K53" i="32"/>
  <c r="K53" i="33"/>
  <c r="K53" i="34"/>
  <c r="M53" i="25"/>
  <c r="K53" i="25"/>
  <c r="M53" i="24"/>
  <c r="K53" i="24"/>
  <c r="E187" i="22"/>
  <c r="M53" i="22" l="1"/>
  <c r="K53" i="22"/>
  <c r="Q29" i="24" l="1"/>
  <c r="Q29" i="25" s="1"/>
  <c r="Q29" i="26" s="1"/>
  <c r="Q29" i="27" s="1"/>
  <c r="Q29" i="28" s="1"/>
  <c r="Q29" i="29" s="1"/>
  <c r="Q29" i="30" s="1"/>
  <c r="Q29" i="31" s="1"/>
  <c r="Q29" i="32" s="1"/>
  <c r="AH29" i="24"/>
  <c r="AH29" i="25" s="1"/>
  <c r="AH29" i="26" s="1"/>
  <c r="AH29" i="27" s="1"/>
  <c r="AH29" i="28" s="1"/>
  <c r="AH29" i="29" s="1"/>
  <c r="AH29" i="30" s="1"/>
  <c r="AH29" i="31" s="1"/>
  <c r="AH29" i="32" s="1"/>
  <c r="AD29" i="24"/>
  <c r="AD29" i="25" s="1"/>
  <c r="AD29" i="26" s="1"/>
  <c r="AD29" i="27" s="1"/>
  <c r="AD29" i="28" s="1"/>
  <c r="AD29" i="29" s="1"/>
  <c r="AD29" i="30" s="1"/>
  <c r="AD29" i="31" s="1"/>
  <c r="AD29" i="32" s="1"/>
  <c r="Q27" i="24"/>
  <c r="Q27" i="25" s="1"/>
  <c r="Q27" i="26" s="1"/>
  <c r="Q27" i="27" s="1"/>
  <c r="Q27" i="28" s="1"/>
  <c r="Q27" i="29" s="1"/>
  <c r="Q27" i="30" s="1"/>
  <c r="Q27" i="31" s="1"/>
  <c r="Q27" i="32" s="1"/>
  <c r="W7" i="25"/>
  <c r="AE59" i="2"/>
  <c r="AD59" i="2"/>
  <c r="AC59" i="2"/>
  <c r="AB59" i="2"/>
  <c r="W59" i="2"/>
  <c r="V59" i="2"/>
  <c r="U59" i="2"/>
  <c r="T59" i="2"/>
  <c r="S59" i="2"/>
  <c r="R59" i="2"/>
  <c r="Q59" i="2"/>
  <c r="P59" i="2"/>
  <c r="O59" i="2"/>
  <c r="N59" i="2"/>
  <c r="M59" i="2"/>
  <c r="L59" i="2"/>
  <c r="K59" i="2"/>
  <c r="J59" i="2"/>
  <c r="AG58" i="2"/>
  <c r="AF58" i="2"/>
  <c r="Z58" i="2"/>
  <c r="Y58" i="2"/>
  <c r="X58" i="2"/>
  <c r="AG57" i="2"/>
  <c r="AF57" i="2"/>
  <c r="Z57" i="2"/>
  <c r="Y57" i="2"/>
  <c r="X57" i="2"/>
  <c r="AG56" i="2"/>
  <c r="AF56" i="2"/>
  <c r="Z56" i="2"/>
  <c r="Y56" i="2"/>
  <c r="X56" i="2"/>
  <c r="AG55" i="2"/>
  <c r="AF55" i="2"/>
  <c r="Z55" i="2"/>
  <c r="Y55" i="2"/>
  <c r="X55" i="2"/>
  <c r="AG54" i="2"/>
  <c r="AF54" i="2"/>
  <c r="Z54" i="2"/>
  <c r="Y54" i="2"/>
  <c r="X54" i="2"/>
  <c r="AG53" i="2"/>
  <c r="AF53" i="2"/>
  <c r="Z53" i="2"/>
  <c r="Y53" i="2"/>
  <c r="X53" i="2"/>
  <c r="AG52" i="2"/>
  <c r="AF52" i="2"/>
  <c r="Z52" i="2"/>
  <c r="Y52" i="2"/>
  <c r="X52" i="2"/>
  <c r="AG51" i="2"/>
  <c r="AF51" i="2"/>
  <c r="Z51" i="2"/>
  <c r="Y51" i="2"/>
  <c r="X51" i="2"/>
  <c r="W8" i="34"/>
  <c r="W7" i="34"/>
  <c r="W6" i="34"/>
  <c r="G6" i="34"/>
  <c r="W5" i="34"/>
  <c r="G5" i="34"/>
  <c r="W4" i="34"/>
  <c r="G4" i="34"/>
  <c r="A3" i="34"/>
  <c r="A2" i="34"/>
  <c r="A1" i="34"/>
  <c r="W8" i="33"/>
  <c r="W7" i="33"/>
  <c r="W6" i="33"/>
  <c r="G6" i="33"/>
  <c r="W5" i="33"/>
  <c r="G5" i="33"/>
  <c r="W4" i="33"/>
  <c r="G4" i="33"/>
  <c r="A3" i="33"/>
  <c r="A2" i="33"/>
  <c r="A1" i="33"/>
  <c r="AE42" i="32"/>
  <c r="AD42" i="32"/>
  <c r="AC42" i="32"/>
  <c r="AB42" i="32"/>
  <c r="W42" i="32"/>
  <c r="V42" i="32"/>
  <c r="U42" i="32"/>
  <c r="T42" i="32"/>
  <c r="S42" i="32"/>
  <c r="R42" i="32"/>
  <c r="Q42" i="32"/>
  <c r="P42" i="32"/>
  <c r="O42" i="32"/>
  <c r="N42" i="32"/>
  <c r="M42" i="32"/>
  <c r="L42" i="32"/>
  <c r="K42" i="32"/>
  <c r="J42" i="32"/>
  <c r="AG41" i="32"/>
  <c r="AF41" i="32"/>
  <c r="AH41" i="32" s="1"/>
  <c r="Z41" i="32"/>
  <c r="Y41" i="32"/>
  <c r="X41" i="32"/>
  <c r="AG40" i="32"/>
  <c r="AH40" i="32" s="1"/>
  <c r="AF40" i="32"/>
  <c r="Z40" i="32"/>
  <c r="Y40" i="32"/>
  <c r="X40" i="32"/>
  <c r="AG39" i="32"/>
  <c r="AF39" i="32"/>
  <c r="Z39" i="32"/>
  <c r="Y39" i="32"/>
  <c r="X39" i="32"/>
  <c r="AG38" i="32"/>
  <c r="AF38" i="32"/>
  <c r="Z38" i="32"/>
  <c r="Y38" i="32"/>
  <c r="X38" i="32"/>
  <c r="AG37" i="32"/>
  <c r="AF37" i="32"/>
  <c r="AH37" i="32" s="1"/>
  <c r="Z37" i="32"/>
  <c r="Y37" i="32"/>
  <c r="X37" i="32"/>
  <c r="AG36" i="32"/>
  <c r="AF36" i="32"/>
  <c r="Z36" i="32"/>
  <c r="Y36" i="32"/>
  <c r="X36" i="32"/>
  <c r="AG35" i="32"/>
  <c r="AF35" i="32"/>
  <c r="Z35" i="32"/>
  <c r="Y35" i="32"/>
  <c r="X35" i="32"/>
  <c r="AG34" i="32"/>
  <c r="AF34" i="32"/>
  <c r="Z34" i="32"/>
  <c r="Y34" i="32"/>
  <c r="X34" i="32"/>
  <c r="W8" i="32"/>
  <c r="W7" i="32"/>
  <c r="W6" i="32"/>
  <c r="G6" i="32"/>
  <c r="W5" i="32"/>
  <c r="G5" i="32"/>
  <c r="W4" i="32"/>
  <c r="G4" i="32"/>
  <c r="A3" i="32"/>
  <c r="A2" i="32"/>
  <c r="A1" i="32"/>
  <c r="AE42" i="31"/>
  <c r="AD42" i="31"/>
  <c r="AC42" i="31"/>
  <c r="AB42" i="31"/>
  <c r="W42" i="31"/>
  <c r="V42" i="31"/>
  <c r="U42" i="31"/>
  <c r="T42" i="31"/>
  <c r="S42" i="31"/>
  <c r="R42" i="31"/>
  <c r="Q42" i="31"/>
  <c r="P42" i="31"/>
  <c r="O42" i="31"/>
  <c r="N42" i="31"/>
  <c r="M42" i="31"/>
  <c r="L42" i="31"/>
  <c r="K42" i="31"/>
  <c r="J42" i="31"/>
  <c r="AG41" i="31"/>
  <c r="AF41" i="31"/>
  <c r="Z41" i="31"/>
  <c r="Y41" i="31"/>
  <c r="X41" i="31"/>
  <c r="AG40" i="31"/>
  <c r="AF40" i="31"/>
  <c r="Z40" i="31"/>
  <c r="Y40" i="31"/>
  <c r="X40" i="31"/>
  <c r="AG39" i="31"/>
  <c r="AF39" i="31"/>
  <c r="Z39" i="31"/>
  <c r="Y39" i="31"/>
  <c r="X39" i="31"/>
  <c r="AG38" i="31"/>
  <c r="AF38" i="31"/>
  <c r="AH38" i="31" s="1"/>
  <c r="Z38" i="31"/>
  <c r="Y38" i="31"/>
  <c r="X38" i="31"/>
  <c r="AG37" i="31"/>
  <c r="AF37" i="31"/>
  <c r="Z37" i="31"/>
  <c r="Y37" i="31"/>
  <c r="X37" i="31"/>
  <c r="AG36" i="31"/>
  <c r="AF36" i="31"/>
  <c r="Z36" i="31"/>
  <c r="Y36" i="31"/>
  <c r="X36" i="31"/>
  <c r="AG35" i="31"/>
  <c r="AF35" i="31"/>
  <c r="Z35" i="31"/>
  <c r="Y35" i="31"/>
  <c r="X35" i="31"/>
  <c r="AG34" i="31"/>
  <c r="AF34" i="31"/>
  <c r="Z34" i="31"/>
  <c r="Y34" i="31"/>
  <c r="X34" i="31"/>
  <c r="W8" i="31"/>
  <c r="W7" i="31"/>
  <c r="W6" i="31"/>
  <c r="G6" i="31"/>
  <c r="W5" i="31"/>
  <c r="G5" i="31"/>
  <c r="W4" i="31"/>
  <c r="G4" i="31"/>
  <c r="A3" i="31"/>
  <c r="A2" i="31"/>
  <c r="A1" i="31"/>
  <c r="AE42" i="30"/>
  <c r="AD42" i="30"/>
  <c r="AC42" i="30"/>
  <c r="AB42" i="30"/>
  <c r="W42" i="30"/>
  <c r="V42" i="30"/>
  <c r="U42" i="30"/>
  <c r="T42" i="30"/>
  <c r="S42" i="30"/>
  <c r="R42" i="30"/>
  <c r="Q42" i="30"/>
  <c r="P42" i="30"/>
  <c r="O42" i="30"/>
  <c r="N42" i="30"/>
  <c r="M42" i="30"/>
  <c r="L42" i="30"/>
  <c r="K42" i="30"/>
  <c r="J42" i="30"/>
  <c r="AG41" i="30"/>
  <c r="AF41" i="30"/>
  <c r="Z41" i="30"/>
  <c r="Y41" i="30"/>
  <c r="X41" i="30"/>
  <c r="AG40" i="30"/>
  <c r="AF40" i="30"/>
  <c r="Z40" i="30"/>
  <c r="Y40" i="30"/>
  <c r="X40" i="30"/>
  <c r="AG39" i="30"/>
  <c r="AF39" i="30"/>
  <c r="Z39" i="30"/>
  <c r="Y39" i="30"/>
  <c r="X39" i="30"/>
  <c r="AG38" i="30"/>
  <c r="AF38" i="30"/>
  <c r="Z38" i="30"/>
  <c r="Y38" i="30"/>
  <c r="X38" i="30"/>
  <c r="AG37" i="30"/>
  <c r="AF37" i="30"/>
  <c r="Z37" i="30"/>
  <c r="Y37" i="30"/>
  <c r="X37" i="30"/>
  <c r="AG36" i="30"/>
  <c r="AF36" i="30"/>
  <c r="Z36" i="30"/>
  <c r="Y36" i="30"/>
  <c r="X36" i="30"/>
  <c r="AG35" i="30"/>
  <c r="AF35" i="30"/>
  <c r="Z35" i="30"/>
  <c r="Y35" i="30"/>
  <c r="X35" i="30"/>
  <c r="AG34" i="30"/>
  <c r="AF34" i="30"/>
  <c r="Z34" i="30"/>
  <c r="Y34" i="30"/>
  <c r="X34" i="30"/>
  <c r="W8" i="30"/>
  <c r="W7" i="30"/>
  <c r="W6" i="30"/>
  <c r="G6" i="30"/>
  <c r="W5" i="30"/>
  <c r="G5" i="30"/>
  <c r="W4" i="30"/>
  <c r="G4" i="30"/>
  <c r="A3" i="30"/>
  <c r="A2" i="30"/>
  <c r="A1" i="30"/>
  <c r="AE42" i="29"/>
  <c r="AD42" i="29"/>
  <c r="AC42" i="29"/>
  <c r="AB42" i="29"/>
  <c r="W42" i="29"/>
  <c r="V42" i="29"/>
  <c r="U42" i="29"/>
  <c r="T42" i="29"/>
  <c r="S42" i="29"/>
  <c r="R42" i="29"/>
  <c r="Q42" i="29"/>
  <c r="P42" i="29"/>
  <c r="O42" i="29"/>
  <c r="N42" i="29"/>
  <c r="M42" i="29"/>
  <c r="L42" i="29"/>
  <c r="K42" i="29"/>
  <c r="Y42" i="29" s="1"/>
  <c r="J42" i="29"/>
  <c r="AG41" i="29"/>
  <c r="AF41" i="29"/>
  <c r="AH41" i="29" s="1"/>
  <c r="Z41" i="29"/>
  <c r="Y41" i="29"/>
  <c r="X41" i="29"/>
  <c r="AG40" i="29"/>
  <c r="AF40" i="29"/>
  <c r="Z40" i="29"/>
  <c r="Y40" i="29"/>
  <c r="X40" i="29"/>
  <c r="AG39" i="29"/>
  <c r="AF39" i="29"/>
  <c r="AH39" i="29" s="1"/>
  <c r="Z39" i="29"/>
  <c r="Y39" i="29"/>
  <c r="X39" i="29"/>
  <c r="AG38" i="29"/>
  <c r="AF38" i="29"/>
  <c r="Z38" i="29"/>
  <c r="Y38" i="29"/>
  <c r="X38" i="29"/>
  <c r="AG37" i="29"/>
  <c r="AF37" i="29"/>
  <c r="Z37" i="29"/>
  <c r="Y37" i="29"/>
  <c r="X37" i="29"/>
  <c r="AG36" i="29"/>
  <c r="AF36" i="29"/>
  <c r="Z36" i="29"/>
  <c r="Y36" i="29"/>
  <c r="X36" i="29"/>
  <c r="AG35" i="29"/>
  <c r="AF35" i="29"/>
  <c r="Z35" i="29"/>
  <c r="Y35" i="29"/>
  <c r="X35" i="29"/>
  <c r="AG34" i="29"/>
  <c r="AF34" i="29"/>
  <c r="Z34" i="29"/>
  <c r="Y34" i="29"/>
  <c r="X34" i="29"/>
  <c r="W8" i="29"/>
  <c r="W7" i="29"/>
  <c r="W6" i="29"/>
  <c r="G6" i="29"/>
  <c r="W5" i="29"/>
  <c r="G5" i="29"/>
  <c r="W4" i="29"/>
  <c r="G4" i="29"/>
  <c r="A3" i="29"/>
  <c r="A2" i="29"/>
  <c r="A1" i="29"/>
  <c r="AE42" i="28"/>
  <c r="AD42" i="28"/>
  <c r="AC42" i="28"/>
  <c r="AB42" i="28"/>
  <c r="W42" i="28"/>
  <c r="V42" i="28"/>
  <c r="U42" i="28"/>
  <c r="T42" i="28"/>
  <c r="S42" i="28"/>
  <c r="R42" i="28"/>
  <c r="Q42" i="28"/>
  <c r="P42" i="28"/>
  <c r="O42" i="28"/>
  <c r="N42" i="28"/>
  <c r="M42" i="28"/>
  <c r="L42" i="28"/>
  <c r="K42" i="28"/>
  <c r="J42" i="28"/>
  <c r="AG41" i="28"/>
  <c r="AF41" i="28"/>
  <c r="Z41" i="28"/>
  <c r="Y41" i="28"/>
  <c r="X41" i="28"/>
  <c r="AG40" i="28"/>
  <c r="AF40" i="28"/>
  <c r="Z40" i="28"/>
  <c r="Y40" i="28"/>
  <c r="X40" i="28"/>
  <c r="AG39" i="28"/>
  <c r="AF39" i="28"/>
  <c r="Z39" i="28"/>
  <c r="Y39" i="28"/>
  <c r="X39" i="28"/>
  <c r="AG38" i="28"/>
  <c r="AF38" i="28"/>
  <c r="AH38" i="28" s="1"/>
  <c r="Z38" i="28"/>
  <c r="Y38" i="28"/>
  <c r="X38" i="28"/>
  <c r="AG37" i="28"/>
  <c r="AF37" i="28"/>
  <c r="Z37" i="28"/>
  <c r="Y37" i="28"/>
  <c r="X37" i="28"/>
  <c r="AG36" i="28"/>
  <c r="AF36" i="28"/>
  <c r="Z36" i="28"/>
  <c r="Y36" i="28"/>
  <c r="X36" i="28"/>
  <c r="AG35" i="28"/>
  <c r="AF35" i="28"/>
  <c r="Z35" i="28"/>
  <c r="Y35" i="28"/>
  <c r="X35" i="28"/>
  <c r="AG34" i="28"/>
  <c r="AF34" i="28"/>
  <c r="Z34" i="28"/>
  <c r="Y34" i="28"/>
  <c r="X34" i="28"/>
  <c r="W8" i="28"/>
  <c r="W7" i="28"/>
  <c r="W6" i="28"/>
  <c r="G6" i="28"/>
  <c r="W5" i="28"/>
  <c r="G5" i="28"/>
  <c r="W4" i="28"/>
  <c r="G4" i="28"/>
  <c r="A3" i="28"/>
  <c r="A2" i="28"/>
  <c r="A1" i="28"/>
  <c r="AE42" i="27"/>
  <c r="AD42" i="27"/>
  <c r="AC42" i="27"/>
  <c r="AB42" i="27"/>
  <c r="W42" i="27"/>
  <c r="V42" i="27"/>
  <c r="U42" i="27"/>
  <c r="T42" i="27"/>
  <c r="S42" i="27"/>
  <c r="R42" i="27"/>
  <c r="Q42" i="27"/>
  <c r="P42" i="27"/>
  <c r="X42" i="27" s="1"/>
  <c r="O42" i="27"/>
  <c r="N42" i="27"/>
  <c r="M42" i="27"/>
  <c r="L42" i="27"/>
  <c r="K42" i="27"/>
  <c r="J42" i="27"/>
  <c r="AG41" i="27"/>
  <c r="AF41" i="27"/>
  <c r="Z41" i="27"/>
  <c r="Y41" i="27"/>
  <c r="X41" i="27"/>
  <c r="AG40" i="27"/>
  <c r="AF40" i="27"/>
  <c r="Z40" i="27"/>
  <c r="Y40" i="27"/>
  <c r="X40" i="27"/>
  <c r="AG39" i="27"/>
  <c r="AF39" i="27"/>
  <c r="Z39" i="27"/>
  <c r="Y39" i="27"/>
  <c r="X39" i="27"/>
  <c r="AG38" i="27"/>
  <c r="AF38" i="27"/>
  <c r="AH38" i="27" s="1"/>
  <c r="Z38" i="27"/>
  <c r="Y38" i="27"/>
  <c r="X38" i="27"/>
  <c r="AG37" i="27"/>
  <c r="AF37" i="27"/>
  <c r="AH37" i="27" s="1"/>
  <c r="Z37" i="27"/>
  <c r="Y37" i="27"/>
  <c r="X37" i="27"/>
  <c r="AG36" i="27"/>
  <c r="AH36" i="27" s="1"/>
  <c r="AF36" i="27"/>
  <c r="Z36" i="27"/>
  <c r="Y36" i="27"/>
  <c r="X36" i="27"/>
  <c r="AG35" i="27"/>
  <c r="AF35" i="27"/>
  <c r="Z35" i="27"/>
  <c r="Y35" i="27"/>
  <c r="X35" i="27"/>
  <c r="AG34" i="27"/>
  <c r="AH34" i="27" s="1"/>
  <c r="AF34" i="27"/>
  <c r="Z34" i="27"/>
  <c r="Y34" i="27"/>
  <c r="X34" i="27"/>
  <c r="W8" i="27"/>
  <c r="W7" i="27"/>
  <c r="W6" i="27"/>
  <c r="G6" i="27"/>
  <c r="W5" i="27"/>
  <c r="G5" i="27"/>
  <c r="W4" i="27"/>
  <c r="G4" i="27"/>
  <c r="A3" i="27"/>
  <c r="A2" i="27"/>
  <c r="A1" i="27"/>
  <c r="AE42" i="26"/>
  <c r="AD42" i="26"/>
  <c r="AC42" i="26"/>
  <c r="AB42" i="26"/>
  <c r="W42" i="26"/>
  <c r="V42" i="26"/>
  <c r="U42" i="26"/>
  <c r="T42" i="26"/>
  <c r="S42" i="26"/>
  <c r="R42" i="26"/>
  <c r="Q42" i="26"/>
  <c r="P42" i="26"/>
  <c r="O42" i="26"/>
  <c r="N42" i="26"/>
  <c r="M42" i="26"/>
  <c r="L42" i="26"/>
  <c r="K42" i="26"/>
  <c r="J42" i="26"/>
  <c r="AG41" i="26"/>
  <c r="AF41" i="26"/>
  <c r="Z41" i="26"/>
  <c r="Y41" i="26"/>
  <c r="X41" i="26"/>
  <c r="AG40" i="26"/>
  <c r="AF40" i="26"/>
  <c r="AH40" i="26" s="1"/>
  <c r="Z40" i="26"/>
  <c r="Y40" i="26"/>
  <c r="X40" i="26"/>
  <c r="AH39" i="26"/>
  <c r="AG39" i="26"/>
  <c r="AF39" i="26"/>
  <c r="Z39" i="26"/>
  <c r="Y39" i="26"/>
  <c r="X39" i="26"/>
  <c r="AG38" i="26"/>
  <c r="AF38" i="26"/>
  <c r="Z38" i="26"/>
  <c r="Y38" i="26"/>
  <c r="X38" i="26"/>
  <c r="AG37" i="26"/>
  <c r="AF37" i="26"/>
  <c r="Z37" i="26"/>
  <c r="Y37" i="26"/>
  <c r="X37" i="26"/>
  <c r="AG36" i="26"/>
  <c r="AF36" i="26"/>
  <c r="Z36" i="26"/>
  <c r="Y36" i="26"/>
  <c r="X36" i="26"/>
  <c r="AG35" i="26"/>
  <c r="AF35" i="26"/>
  <c r="Z35" i="26"/>
  <c r="Y35" i="26"/>
  <c r="X35" i="26"/>
  <c r="AG34" i="26"/>
  <c r="AF34" i="26"/>
  <c r="Z34" i="26"/>
  <c r="Y34" i="26"/>
  <c r="X34" i="26"/>
  <c r="W8" i="26"/>
  <c r="W7" i="26"/>
  <c r="W6" i="26"/>
  <c r="G6" i="26"/>
  <c r="W5" i="26"/>
  <c r="G5" i="26"/>
  <c r="W4" i="26"/>
  <c r="G4" i="26"/>
  <c r="A3" i="26"/>
  <c r="A2" i="26"/>
  <c r="A1" i="26"/>
  <c r="W4" i="24"/>
  <c r="AE42" i="25"/>
  <c r="AD42" i="25"/>
  <c r="AC42" i="25"/>
  <c r="AB42" i="25"/>
  <c r="W42" i="25"/>
  <c r="V42" i="25"/>
  <c r="U42" i="25"/>
  <c r="T42" i="25"/>
  <c r="S42" i="25"/>
  <c r="R42" i="25"/>
  <c r="Q42" i="25"/>
  <c r="P42" i="25"/>
  <c r="O42" i="25"/>
  <c r="N42" i="25"/>
  <c r="M42" i="25"/>
  <c r="L42" i="25"/>
  <c r="K42" i="25"/>
  <c r="J42" i="25"/>
  <c r="AG41" i="25"/>
  <c r="AF41" i="25"/>
  <c r="Z41" i="25"/>
  <c r="Y41" i="25"/>
  <c r="X41" i="25"/>
  <c r="AG40" i="25"/>
  <c r="AF40" i="25"/>
  <c r="Z40" i="25"/>
  <c r="Y40" i="25"/>
  <c r="X40" i="25"/>
  <c r="AG39" i="25"/>
  <c r="AF39" i="25"/>
  <c r="Z39" i="25"/>
  <c r="Y39" i="25"/>
  <c r="X39" i="25"/>
  <c r="AG38" i="25"/>
  <c r="AF38" i="25"/>
  <c r="AH38" i="25" s="1"/>
  <c r="Z38" i="25"/>
  <c r="Y38" i="25"/>
  <c r="X38" i="25"/>
  <c r="AH37" i="25"/>
  <c r="AG37" i="25"/>
  <c r="AF37" i="25"/>
  <c r="Z37" i="25"/>
  <c r="Y37" i="25"/>
  <c r="X37" i="25"/>
  <c r="AG36" i="25"/>
  <c r="AF36" i="25"/>
  <c r="Z36" i="25"/>
  <c r="Y36" i="25"/>
  <c r="X36" i="25"/>
  <c r="AG35" i="25"/>
  <c r="AF35" i="25"/>
  <c r="AH35" i="25" s="1"/>
  <c r="Z35" i="25"/>
  <c r="Y35" i="25"/>
  <c r="X35" i="25"/>
  <c r="AG34" i="25"/>
  <c r="AF34" i="25"/>
  <c r="Z34" i="25"/>
  <c r="Y34" i="25"/>
  <c r="X34" i="25"/>
  <c r="W8" i="25"/>
  <c r="W6" i="25"/>
  <c r="G6" i="25"/>
  <c r="W5" i="25"/>
  <c r="G5" i="25"/>
  <c r="W4" i="25"/>
  <c r="G4" i="25"/>
  <c r="A3" i="25"/>
  <c r="A2" i="25"/>
  <c r="A1" i="25"/>
  <c r="Q26" i="24"/>
  <c r="Q26" i="25" s="1"/>
  <c r="Q26" i="26" s="1"/>
  <c r="Q26" i="27" s="1"/>
  <c r="Q26" i="28" s="1"/>
  <c r="Q26" i="29" s="1"/>
  <c r="Q26" i="30" s="1"/>
  <c r="Q26" i="31" s="1"/>
  <c r="Q26" i="32" s="1"/>
  <c r="Q24" i="24"/>
  <c r="Q24" i="25" s="1"/>
  <c r="Q24" i="26" s="1"/>
  <c r="Q24" i="27" s="1"/>
  <c r="Q24" i="28" s="1"/>
  <c r="Q24" i="29" s="1"/>
  <c r="Q24" i="30" s="1"/>
  <c r="Q24" i="31" s="1"/>
  <c r="Q24" i="32" s="1"/>
  <c r="Q23" i="24"/>
  <c r="Q23" i="25" s="1"/>
  <c r="Q23" i="26" s="1"/>
  <c r="Q23" i="27" s="1"/>
  <c r="Q23" i="28" s="1"/>
  <c r="Q23" i="29" s="1"/>
  <c r="Q23" i="30" s="1"/>
  <c r="Q23" i="31" s="1"/>
  <c r="Q23" i="32" s="1"/>
  <c r="Q22" i="24"/>
  <c r="Q22" i="25" s="1"/>
  <c r="Q22" i="26" s="1"/>
  <c r="Q22" i="27" s="1"/>
  <c r="Q22" i="28" s="1"/>
  <c r="Q22" i="29" s="1"/>
  <c r="Q22" i="30" s="1"/>
  <c r="Q22" i="31" s="1"/>
  <c r="Q22" i="32" s="1"/>
  <c r="Q20" i="24"/>
  <c r="Q20" i="25" s="1"/>
  <c r="Q20" i="26" s="1"/>
  <c r="Q20" i="27" s="1"/>
  <c r="Q20" i="28" s="1"/>
  <c r="Q20" i="29" s="1"/>
  <c r="Q20" i="30" s="1"/>
  <c r="Q20" i="31" s="1"/>
  <c r="Q20" i="32" s="1"/>
  <c r="Q19" i="24"/>
  <c r="Q19" i="25" s="1"/>
  <c r="Q19" i="26" s="1"/>
  <c r="Q19" i="27" s="1"/>
  <c r="Q19" i="28" s="1"/>
  <c r="Q19" i="29" s="1"/>
  <c r="Q19" i="30" s="1"/>
  <c r="Q19" i="31" s="1"/>
  <c r="Q19" i="32" s="1"/>
  <c r="Q18" i="24"/>
  <c r="Q18" i="25" s="1"/>
  <c r="Q18" i="26" s="1"/>
  <c r="Q18" i="27" s="1"/>
  <c r="Q18" i="28" s="1"/>
  <c r="Q18" i="29" s="1"/>
  <c r="Q18" i="30" s="1"/>
  <c r="Q18" i="31" s="1"/>
  <c r="Q18" i="32" s="1"/>
  <c r="Q17" i="24"/>
  <c r="Q17" i="25" s="1"/>
  <c r="Q17" i="26" s="1"/>
  <c r="Q17" i="27" s="1"/>
  <c r="Q17" i="28" s="1"/>
  <c r="Q17" i="29" s="1"/>
  <c r="Q17" i="30" s="1"/>
  <c r="Q17" i="31" s="1"/>
  <c r="Q17" i="32" s="1"/>
  <c r="AE42" i="24"/>
  <c r="AD42" i="24"/>
  <c r="AC42" i="24"/>
  <c r="AB42" i="24"/>
  <c r="W42" i="24"/>
  <c r="V42" i="24"/>
  <c r="U42" i="24"/>
  <c r="T42" i="24"/>
  <c r="S42" i="24"/>
  <c r="R42" i="24"/>
  <c r="Q42" i="24"/>
  <c r="P42" i="24"/>
  <c r="O42" i="24"/>
  <c r="N42" i="24"/>
  <c r="M42" i="24"/>
  <c r="L42" i="24"/>
  <c r="K42" i="24"/>
  <c r="J42" i="24"/>
  <c r="AG41" i="24"/>
  <c r="AF41" i="24"/>
  <c r="Z41" i="24"/>
  <c r="Y41" i="24"/>
  <c r="X41" i="24"/>
  <c r="AG40" i="24"/>
  <c r="AF40" i="24"/>
  <c r="Z40" i="24"/>
  <c r="Y40" i="24"/>
  <c r="X40" i="24"/>
  <c r="AG39" i="24"/>
  <c r="AF39" i="24"/>
  <c r="Z39" i="24"/>
  <c r="Y39" i="24"/>
  <c r="X39" i="24"/>
  <c r="AG38" i="24"/>
  <c r="AF38" i="24"/>
  <c r="Z38" i="24"/>
  <c r="Y38" i="24"/>
  <c r="X38" i="24"/>
  <c r="AG37" i="24"/>
  <c r="AF37" i="24"/>
  <c r="Z37" i="24"/>
  <c r="Y37" i="24"/>
  <c r="X37" i="24"/>
  <c r="AG36" i="24"/>
  <c r="AF36" i="24"/>
  <c r="Z36" i="24"/>
  <c r="Y36" i="24"/>
  <c r="X36" i="24"/>
  <c r="AG35" i="24"/>
  <c r="AF35" i="24"/>
  <c r="Z35" i="24"/>
  <c r="Y35" i="24"/>
  <c r="X35" i="24"/>
  <c r="AG34" i="24"/>
  <c r="AF34" i="24"/>
  <c r="Z34" i="24"/>
  <c r="Y34" i="24"/>
  <c r="X34" i="24"/>
  <c r="W8" i="24"/>
  <c r="W7" i="24"/>
  <c r="W6" i="24"/>
  <c r="G6" i="24"/>
  <c r="W5" i="24"/>
  <c r="G5" i="24"/>
  <c r="G4" i="24"/>
  <c r="A3" i="24"/>
  <c r="A2" i="24"/>
  <c r="A1" i="24"/>
  <c r="AG41" i="22"/>
  <c r="AG40" i="22"/>
  <c r="AG39" i="22"/>
  <c r="AG38" i="22"/>
  <c r="AG37" i="22"/>
  <c r="AG36" i="22"/>
  <c r="AG35" i="22"/>
  <c r="AG34" i="22"/>
  <c r="AF41" i="22"/>
  <c r="AF40" i="22"/>
  <c r="AF39" i="22"/>
  <c r="AF38" i="22"/>
  <c r="AH38" i="22" s="1"/>
  <c r="AF37" i="22"/>
  <c r="AF36" i="22"/>
  <c r="AH36" i="22" s="1"/>
  <c r="AF35" i="22"/>
  <c r="AH35" i="22" s="1"/>
  <c r="AF34" i="22"/>
  <c r="AH34" i="22" s="1"/>
  <c r="Z41" i="22"/>
  <c r="AJ41" i="24" s="1"/>
  <c r="Z40" i="22"/>
  <c r="Z39" i="22"/>
  <c r="Z38" i="22"/>
  <c r="Z37" i="22"/>
  <c r="AJ37" i="24" s="1"/>
  <c r="Z36" i="22"/>
  <c r="Z35" i="22"/>
  <c r="Z34" i="22"/>
  <c r="Y41" i="22"/>
  <c r="Y40" i="22"/>
  <c r="Y39" i="22"/>
  <c r="Y38" i="22"/>
  <c r="Y37" i="22"/>
  <c r="Y36" i="22"/>
  <c r="Y35" i="22"/>
  <c r="Y34" i="22"/>
  <c r="X41" i="22"/>
  <c r="X40" i="22"/>
  <c r="X39" i="22"/>
  <c r="X38" i="22"/>
  <c r="X37" i="22"/>
  <c r="X36" i="22"/>
  <c r="X35" i="22"/>
  <c r="X34" i="22"/>
  <c r="AE42" i="22"/>
  <c r="AD42" i="22"/>
  <c r="AC42" i="22"/>
  <c r="AB42" i="22"/>
  <c r="W42" i="22"/>
  <c r="V42" i="22"/>
  <c r="U42" i="22"/>
  <c r="T42" i="22"/>
  <c r="S42" i="22"/>
  <c r="R42" i="22"/>
  <c r="Q42" i="22"/>
  <c r="P42" i="22"/>
  <c r="O42" i="22"/>
  <c r="N42" i="22"/>
  <c r="M42" i="22"/>
  <c r="L42" i="22"/>
  <c r="K42" i="22"/>
  <c r="J42" i="22"/>
  <c r="N15" i="22"/>
  <c r="N11" i="24" s="1"/>
  <c r="W8" i="22"/>
  <c r="W7" i="22"/>
  <c r="W6" i="22"/>
  <c r="G6" i="22"/>
  <c r="W5" i="22"/>
  <c r="G5" i="22"/>
  <c r="W4" i="22"/>
  <c r="G4" i="22"/>
  <c r="A3" i="22"/>
  <c r="A2" i="22"/>
  <c r="A1" i="22"/>
  <c r="AH39" i="32" l="1"/>
  <c r="Z42" i="32"/>
  <c r="AH38" i="32"/>
  <c r="AH36" i="32"/>
  <c r="AH39" i="31"/>
  <c r="AH36" i="31"/>
  <c r="AH41" i="31"/>
  <c r="AH35" i="31"/>
  <c r="AH40" i="31"/>
  <c r="AH37" i="31"/>
  <c r="AG42" i="31"/>
  <c r="AH38" i="30"/>
  <c r="AH41" i="30"/>
  <c r="AH35" i="30"/>
  <c r="X42" i="30"/>
  <c r="AH40" i="30"/>
  <c r="AG42" i="30"/>
  <c r="AH36" i="29"/>
  <c r="AG42" i="29"/>
  <c r="AH38" i="29"/>
  <c r="X42" i="29"/>
  <c r="AH35" i="28"/>
  <c r="X42" i="28"/>
  <c r="AH37" i="28"/>
  <c r="AH40" i="28"/>
  <c r="Y42" i="28"/>
  <c r="AH36" i="28"/>
  <c r="Z42" i="27"/>
  <c r="AG42" i="27"/>
  <c r="AH40" i="27"/>
  <c r="AH39" i="27"/>
  <c r="AH38" i="26"/>
  <c r="AH35" i="26"/>
  <c r="AH36" i="26"/>
  <c r="AF42" i="26"/>
  <c r="AH37" i="26"/>
  <c r="AJ41" i="25"/>
  <c r="AJ41" i="26" s="1"/>
  <c r="AJ41" i="27" s="1"/>
  <c r="AJ41" i="28" s="1"/>
  <c r="AJ41" i="29" s="1"/>
  <c r="AJ41" i="30" s="1"/>
  <c r="AJ41" i="31" s="1"/>
  <c r="AJ41" i="32" s="1"/>
  <c r="AJ37" i="25"/>
  <c r="AJ37" i="26" s="1"/>
  <c r="AJ37" i="27" s="1"/>
  <c r="AJ37" i="28" s="1"/>
  <c r="AJ37" i="29" s="1"/>
  <c r="AJ37" i="30" s="1"/>
  <c r="AJ37" i="31" s="1"/>
  <c r="AJ37" i="32" s="1"/>
  <c r="AG42" i="25"/>
  <c r="AH39" i="25"/>
  <c r="AJ38" i="24"/>
  <c r="AJ38" i="25" s="1"/>
  <c r="AJ38" i="26" s="1"/>
  <c r="AJ38" i="27" s="1"/>
  <c r="AJ38" i="28" s="1"/>
  <c r="AJ38" i="29" s="1"/>
  <c r="AJ38" i="30" s="1"/>
  <c r="AJ38" i="31" s="1"/>
  <c r="AJ38" i="32" s="1"/>
  <c r="AJ36" i="24"/>
  <c r="AJ36" i="25" s="1"/>
  <c r="AJ36" i="26" s="1"/>
  <c r="AJ36" i="27" s="1"/>
  <c r="AJ36" i="28" s="1"/>
  <c r="AJ36" i="29" s="1"/>
  <c r="AJ36" i="30" s="1"/>
  <c r="AJ36" i="31" s="1"/>
  <c r="AJ36" i="32" s="1"/>
  <c r="Y42" i="22"/>
  <c r="AJ35" i="24"/>
  <c r="AJ35" i="25" s="1"/>
  <c r="AJ35" i="26" s="1"/>
  <c r="AJ35" i="27" s="1"/>
  <c r="AJ35" i="28" s="1"/>
  <c r="AJ35" i="29" s="1"/>
  <c r="AJ35" i="30" s="1"/>
  <c r="AJ35" i="31" s="1"/>
  <c r="AJ35" i="32" s="1"/>
  <c r="AJ39" i="24"/>
  <c r="AJ39" i="25" s="1"/>
  <c r="AJ39" i="26" s="1"/>
  <c r="AJ39" i="27" s="1"/>
  <c r="AJ39" i="28" s="1"/>
  <c r="AJ39" i="29" s="1"/>
  <c r="AJ39" i="30" s="1"/>
  <c r="AJ39" i="31" s="1"/>
  <c r="AJ39" i="32" s="1"/>
  <c r="AH41" i="24"/>
  <c r="AH40" i="24"/>
  <c r="AH38" i="24"/>
  <c r="AH37" i="24"/>
  <c r="AH41" i="22"/>
  <c r="AH40" i="22"/>
  <c r="AH37" i="22"/>
  <c r="AH39" i="22"/>
  <c r="N5" i="14"/>
  <c r="N7" i="14"/>
  <c r="N13" i="14"/>
  <c r="N15" i="14"/>
  <c r="N6" i="14"/>
  <c r="N8" i="14"/>
  <c r="N10" i="14"/>
  <c r="N12" i="14"/>
  <c r="N14" i="14"/>
  <c r="N16" i="14"/>
  <c r="N18" i="14"/>
  <c r="N9" i="14"/>
  <c r="N11" i="14"/>
  <c r="N17" i="14"/>
  <c r="N4" i="14"/>
  <c r="AH35" i="32"/>
  <c r="AF42" i="32"/>
  <c r="AG42" i="32"/>
  <c r="X42" i="32"/>
  <c r="Y42" i="32"/>
  <c r="AF42" i="31"/>
  <c r="AH34" i="31"/>
  <c r="Z42" i="31"/>
  <c r="Y42" i="31"/>
  <c r="X42" i="31"/>
  <c r="AH36" i="30"/>
  <c r="AH39" i="30"/>
  <c r="AF42" i="30"/>
  <c r="AH37" i="30"/>
  <c r="Z42" i="30"/>
  <c r="Y42" i="30"/>
  <c r="AH35" i="29"/>
  <c r="AF42" i="29"/>
  <c r="AH37" i="29"/>
  <c r="AH40" i="29"/>
  <c r="Z42" i="29"/>
  <c r="AF42" i="28"/>
  <c r="AG42" i="28"/>
  <c r="AH39" i="28"/>
  <c r="AH41" i="28"/>
  <c r="Z42" i="28"/>
  <c r="AH41" i="27"/>
  <c r="AF42" i="27"/>
  <c r="Y42" i="27"/>
  <c r="AG42" i="26"/>
  <c r="AH34" i="26"/>
  <c r="AH41" i="26"/>
  <c r="X42" i="26"/>
  <c r="Y42" i="26"/>
  <c r="Z42" i="26"/>
  <c r="AH36" i="25"/>
  <c r="AH41" i="25"/>
  <c r="AH34" i="25"/>
  <c r="AH40" i="25"/>
  <c r="X42" i="25"/>
  <c r="Z42" i="25"/>
  <c r="Y42" i="25"/>
  <c r="AH35" i="24"/>
  <c r="AJ40" i="24"/>
  <c r="AJ40" i="25" s="1"/>
  <c r="AJ40" i="26" s="1"/>
  <c r="AJ40" i="27" s="1"/>
  <c r="AJ40" i="28" s="1"/>
  <c r="AJ40" i="29" s="1"/>
  <c r="AJ40" i="30" s="1"/>
  <c r="AJ40" i="31" s="1"/>
  <c r="AJ40" i="32" s="1"/>
  <c r="Z42" i="22"/>
  <c r="X42" i="22"/>
  <c r="AJ34" i="24"/>
  <c r="AG59" i="2"/>
  <c r="AH57" i="2"/>
  <c r="AH53" i="2"/>
  <c r="AH58" i="2"/>
  <c r="AH55" i="2"/>
  <c r="Y59" i="2"/>
  <c r="AH54" i="2"/>
  <c r="AH51" i="2"/>
  <c r="AH52" i="2"/>
  <c r="Z59" i="2"/>
  <c r="X59" i="2"/>
  <c r="AH56" i="2"/>
  <c r="AF59" i="2"/>
  <c r="AH34" i="32"/>
  <c r="AH34" i="30"/>
  <c r="AH42" i="30" s="1"/>
  <c r="AH34" i="29"/>
  <c r="AH34" i="28"/>
  <c r="AH35" i="27"/>
  <c r="AH42" i="27" s="1"/>
  <c r="N15" i="24"/>
  <c r="N11" i="25" s="1"/>
  <c r="N15" i="25" s="1"/>
  <c r="N11" i="26" s="1"/>
  <c r="N15" i="26" s="1"/>
  <c r="N11" i="27" s="1"/>
  <c r="N15" i="27" s="1"/>
  <c r="N11" i="28" s="1"/>
  <c r="N15" i="28" s="1"/>
  <c r="N11" i="29" s="1"/>
  <c r="N15" i="29" s="1"/>
  <c r="N11" i="30" s="1"/>
  <c r="N15" i="30" s="1"/>
  <c r="N11" i="31" s="1"/>
  <c r="N15" i="31" s="1"/>
  <c r="N11" i="32" s="1"/>
  <c r="N15" i="32" s="1"/>
  <c r="AF42" i="25"/>
  <c r="Z42" i="24"/>
  <c r="X42" i="24"/>
  <c r="AF42" i="24"/>
  <c r="Y42" i="24"/>
  <c r="AG42" i="24"/>
  <c r="AH36" i="24"/>
  <c r="AH39" i="24"/>
  <c r="AH34" i="24"/>
  <c r="AG42" i="22"/>
  <c r="AF42" i="22"/>
  <c r="N101" i="14" l="1"/>
  <c r="N103" i="14" s="1"/>
  <c r="AH42" i="32"/>
  <c r="AH42" i="31"/>
  <c r="AH42" i="28"/>
  <c r="AH42" i="25"/>
  <c r="AH42" i="22"/>
  <c r="AH42" i="29"/>
  <c r="AH42" i="26"/>
  <c r="AH42" i="24"/>
  <c r="AJ42" i="24"/>
  <c r="AJ34" i="25"/>
  <c r="AH59" i="2"/>
  <c r="AJ34" i="26" l="1"/>
  <c r="AJ42" i="25"/>
  <c r="AJ34" i="27" l="1"/>
  <c r="AJ42" i="26"/>
  <c r="AJ34" i="28" l="1"/>
  <c r="AJ42" i="27"/>
  <c r="AJ34" i="29" l="1"/>
  <c r="AJ42" i="28"/>
  <c r="AJ34" i="30" l="1"/>
  <c r="AJ42" i="29"/>
  <c r="AJ34" i="31" l="1"/>
  <c r="AJ42" i="30"/>
  <c r="AJ34" i="32" l="1"/>
  <c r="AJ42" i="31"/>
  <c r="AJ42" i="3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<sst xmlns="http://schemas.openxmlformats.org/spreadsheetml/2006/main" count="3607" uniqueCount="271">
  <si>
    <r>
      <t xml:space="preserve">Program : </t>
    </r>
    <r>
      <rPr>
        <sz val="8"/>
        <color theme="1"/>
        <rFont val="Calibri"/>
        <family val="2"/>
        <scheme val="minor"/>
      </rPr>
      <t xml:space="preserve">(same as on Statement of Work) </t>
    </r>
  </si>
  <si>
    <t>Contact Name(s):</t>
  </si>
  <si>
    <t xml:space="preserve">Physical Address of Program: </t>
  </si>
  <si>
    <t xml:space="preserve">Contact Phone: </t>
  </si>
  <si>
    <t>Grant Number:</t>
  </si>
  <si>
    <t>Number of discharges or transfers this month:</t>
  </si>
  <si>
    <t xml:space="preserve">Number of clients at the end of the month: </t>
  </si>
  <si>
    <t>F</t>
  </si>
  <si>
    <t>M</t>
  </si>
  <si>
    <t>White</t>
  </si>
  <si>
    <t>Not Hispanic or Latino</t>
  </si>
  <si>
    <t>Unknown</t>
  </si>
  <si>
    <t>More than One Race Reported</t>
  </si>
  <si>
    <t>American Indian - Alaskan Native</t>
  </si>
  <si>
    <t>Asian</t>
  </si>
  <si>
    <t>Native Hawaiian - Other Pacific Islander</t>
  </si>
  <si>
    <t xml:space="preserve">Number of clients admitted this month: </t>
  </si>
  <si>
    <t>18-20</t>
  </si>
  <si>
    <t>21-24</t>
  </si>
  <si>
    <t>25-44</t>
  </si>
  <si>
    <t>45-64</t>
  </si>
  <si>
    <t>TOTAL</t>
  </si>
  <si>
    <t>Black or African American</t>
  </si>
  <si>
    <t>N/A</t>
  </si>
  <si>
    <t>13-17</t>
  </si>
  <si>
    <t>65-74</t>
  </si>
  <si>
    <t xml:space="preserve">75 and older </t>
  </si>
  <si>
    <t>12 and under</t>
  </si>
  <si>
    <t>Hispanic or Latino</t>
  </si>
  <si>
    <t>(1-A) Clients admitted/transferred/discharged:</t>
  </si>
  <si>
    <t>TOTAL YEAR TO DATE</t>
  </si>
  <si>
    <t>Age</t>
  </si>
  <si>
    <t>Grantee Name:</t>
  </si>
  <si>
    <r>
      <t xml:space="preserve">Name of Program: </t>
    </r>
    <r>
      <rPr>
        <sz val="8"/>
        <color theme="1"/>
        <rFont val="Calibri"/>
        <family val="2"/>
        <scheme val="minor"/>
      </rPr>
      <t>(given by Grantee)</t>
    </r>
  </si>
  <si>
    <t>x</t>
  </si>
  <si>
    <r>
      <t xml:space="preserve">DIRECTIONS:     This form is designed to be used for the entire fiscal year.   Each month will have a different Tab (at the bottom of the sheet)                                                                                                                                                                                                                                                                                                                                                                                                                                                                                                                                                                                                                                                        TAB TWO: July SETUP  , Please complete the information at the top of the page . This only has to be completed once unless information changes.  (This information will populate headers on all other tabs) </t>
    </r>
    <r>
      <rPr>
        <b/>
        <sz val="11"/>
        <color rgb="FFFFC000"/>
        <rFont val="Calibri"/>
        <family val="2"/>
        <scheme val="minor"/>
      </rPr>
      <t>Please select the month you are reporting on from the drop down box (in red font). This drop down box needs to be changed each month.</t>
    </r>
    <r>
      <rPr>
        <b/>
        <sz val="11"/>
        <color theme="0"/>
        <rFont val="Calibri"/>
        <family val="2"/>
        <scheme val="minor"/>
      </rPr>
      <t xml:space="preserve">  The date will  populate other tabs in this document. </t>
    </r>
  </si>
  <si>
    <t>DEFINITIONS</t>
  </si>
  <si>
    <t xml:space="preserve">Of the clients admitted this month, how many have been admitted in the past year? </t>
  </si>
  <si>
    <t>Program Code(s):</t>
  </si>
  <si>
    <t>RACE</t>
  </si>
  <si>
    <t>July 1 - 31</t>
  </si>
  <si>
    <t>August 1 - 31</t>
  </si>
  <si>
    <t>Sept 1 - 30</t>
  </si>
  <si>
    <t>Oct 1 - 31</t>
  </si>
  <si>
    <t>Nov 1 - 30</t>
  </si>
  <si>
    <t>Dec 1 - 31</t>
  </si>
  <si>
    <t>Jan 1 - 31</t>
  </si>
  <si>
    <t>Mar 1 - 31</t>
  </si>
  <si>
    <t>April 1 - 30</t>
  </si>
  <si>
    <t>May 1 - 31</t>
  </si>
  <si>
    <t>June 1 - 30</t>
  </si>
  <si>
    <t xml:space="preserve">THE ABOVE INFORMATION WILL POPULATE TO ALL OTHER TABS…….. ANY CHANGES  TO THIS INFORMATION WILL NEED TO BE MADE ON THIS TAB </t>
  </si>
  <si>
    <t>Oct. 1 - 31</t>
  </si>
  <si>
    <t>Nov. 1 - 30</t>
  </si>
  <si>
    <t>Dec. 1 - 31</t>
  </si>
  <si>
    <t>Jan. 1- 31</t>
  </si>
  <si>
    <t>March 1 - 31</t>
  </si>
  <si>
    <t>due Feb. 25</t>
  </si>
  <si>
    <t>due March 25</t>
  </si>
  <si>
    <t>due April 25</t>
  </si>
  <si>
    <t>due May 25</t>
  </si>
  <si>
    <t>due June 25</t>
  </si>
  <si>
    <t>June 1-30</t>
  </si>
  <si>
    <t>Due Nov 25</t>
  </si>
  <si>
    <t>Due Dec 25</t>
  </si>
  <si>
    <t>Due Jan 25</t>
  </si>
  <si>
    <t>Due Aug 25</t>
  </si>
  <si>
    <t>Due Sept 25</t>
  </si>
  <si>
    <t>Due Oct 25</t>
  </si>
  <si>
    <t>due July 25</t>
  </si>
  <si>
    <t xml:space="preserve">Community Engagement </t>
  </si>
  <si>
    <t xml:space="preserve">2C:  Pertinent Information Regarding the Program </t>
  </si>
  <si>
    <t>MONTH</t>
  </si>
  <si>
    <t>YEAR</t>
  </si>
  <si>
    <t xml:space="preserve">Pertinent Information - Updates - Highlights </t>
  </si>
  <si>
    <t>JULY</t>
  </si>
  <si>
    <t>AUGUST</t>
  </si>
  <si>
    <t>SEPTEMBER</t>
  </si>
  <si>
    <t>OCTOBER</t>
  </si>
  <si>
    <t>NOVEMBER</t>
  </si>
  <si>
    <t>DECEMBER</t>
  </si>
  <si>
    <t xml:space="preserve">JANUARY </t>
  </si>
  <si>
    <t>FEBRUARY</t>
  </si>
  <si>
    <t>MARCH</t>
  </si>
  <si>
    <t xml:space="preserve">APRIL </t>
  </si>
  <si>
    <t>MAY</t>
  </si>
  <si>
    <t>JUNE</t>
  </si>
  <si>
    <t xml:space="preserve">Date: </t>
  </si>
  <si>
    <t>American Indian - Alaska Native</t>
  </si>
  <si>
    <t xml:space="preserve">Data needs submitted  within 25 calendar days of the end of each month                                                                                                                                                                                                              via Consumer Service Data Report (CSDR) reporting or via the BBH Data Reporting Mailbox at DHHRBHHFReporting@wv.gov </t>
  </si>
  <si>
    <t xml:space="preserve">Number of Referrals received from a Psychiatric Hospital </t>
  </si>
  <si>
    <t xml:space="preserve">LINES 4 THROUGH 8 (except for Month/Year) NEED BE COMPLETED ON SETUP TAB </t>
  </si>
  <si>
    <t xml:space="preserve">Number of Referrals received from a Psychiatric Hospital NOT ADMITTED </t>
  </si>
  <si>
    <t xml:space="preserve">Number of Discharge Planning Meetings Attended: </t>
  </si>
  <si>
    <t>Number of Home visits completed:</t>
  </si>
  <si>
    <t xml:space="preserve">Number of Admission Planning Meetings Attended: </t>
  </si>
  <si>
    <t xml:space="preserve">Of those with a Psychiatric hospitalization, how many have been admitted in the past year? </t>
  </si>
  <si>
    <t xml:space="preserve">(1-B) Referrals </t>
  </si>
  <si>
    <t>(1-C) CES Activities with Clients</t>
  </si>
  <si>
    <t>DEMOGRAPHICS  TOTAL  FOR THE MONTH NEEDS to MATCH LINE 12</t>
  </si>
  <si>
    <t xml:space="preserve">(1-E) Client Demographics (include only clients for current month)                                                                                                                                                                                                                                                                                                                                                       </t>
  </si>
  <si>
    <t>Number of clients at the beginning of the Month:</t>
  </si>
  <si>
    <t xml:space="preserve">(1-E) CLIENTS ADMITTED WITH A SMI DIAGNOSIS </t>
  </si>
  <si>
    <r>
      <t xml:space="preserve">Number of Clients Admitted with a SMI Diagnosis </t>
    </r>
    <r>
      <rPr>
        <i/>
        <sz val="8"/>
        <color rgb="FFFF0000"/>
        <rFont val="Calibri"/>
        <family val="2"/>
        <scheme val="minor"/>
      </rPr>
      <t>(Definition listed in Instruction Tab)</t>
    </r>
  </si>
  <si>
    <t>Number of Referrals received from the community</t>
  </si>
  <si>
    <t xml:space="preserve">Number of Psychiatric Hospitalizations: </t>
  </si>
  <si>
    <t xml:space="preserve">Contact Phone(s): </t>
  </si>
  <si>
    <r>
      <t xml:space="preserve">Month/Year Being Reported                       </t>
    </r>
    <r>
      <rPr>
        <b/>
        <sz val="8"/>
        <color rgb="FFFF0000"/>
        <rFont val="Calibri"/>
        <family val="2"/>
        <scheme val="minor"/>
      </rPr>
      <t>(Drop-Down Box - Change for each month):</t>
    </r>
  </si>
  <si>
    <t xml:space="preserve">Number of Referrals received from the community NOT ADMITTED </t>
  </si>
  <si>
    <t>(1-D) Psychiatric Hospitalizations</t>
  </si>
  <si>
    <t>YEAR TO DATE</t>
  </si>
  <si>
    <t>Total Male</t>
  </si>
  <si>
    <t>Total Female</t>
  </si>
  <si>
    <t xml:space="preserve">Total Male and Female </t>
  </si>
  <si>
    <t>`</t>
  </si>
  <si>
    <t xml:space="preserve">ETHNICITY </t>
  </si>
  <si>
    <t xml:space="preserve">RACE AND ETHNICITY TOTALS NEED TO BE THE SAME </t>
  </si>
  <si>
    <t>DEMOGRAPHICS   - TOTAL  FOR THE MONTH NEEDS to MATCH LINE 12</t>
  </si>
  <si>
    <t>Feb 1 - 28/29</t>
  </si>
  <si>
    <t>Feb. 1-28/29</t>
  </si>
  <si>
    <t>Line 1</t>
  </si>
  <si>
    <t>Line 2</t>
  </si>
  <si>
    <t xml:space="preserve">Name of program with the version of the form; please make sure you are using the most up-to-date form. Note If the form has "working draft" it is not the correct version.  </t>
  </si>
  <si>
    <t>Line 3</t>
  </si>
  <si>
    <t xml:space="preserve">2B:  Pertinent Information Regarding the Program - </t>
  </si>
  <si>
    <t>1C: Lines - 19 &gt; Column B-E</t>
  </si>
  <si>
    <t xml:space="preserve">Column Indicating Month. Sections are divided into months. </t>
  </si>
  <si>
    <t>1C: Lines - 19 &gt; Column C-AH</t>
  </si>
  <si>
    <t xml:space="preserve"> This space is for a narrative  in order to provide pertient information, any highlights or updates you may have about the program. </t>
  </si>
  <si>
    <t xml:space="preserve">SETUP </t>
  </si>
  <si>
    <t xml:space="preserve">Contains the Name  and  Version of the Form - Please check to see that you are using the most recent version - Note If the form has "working draft" it is not the correct version.  </t>
  </si>
  <si>
    <r>
      <t xml:space="preserve">Program Name: </t>
    </r>
    <r>
      <rPr>
        <sz val="8"/>
        <color theme="1"/>
        <rFont val="Calibri"/>
        <family val="2"/>
        <scheme val="minor"/>
      </rPr>
      <t xml:space="preserve">(same as on Statement of Work) </t>
    </r>
  </si>
  <si>
    <r>
      <t xml:space="preserve">Grantee's Formal Name: </t>
    </r>
    <r>
      <rPr>
        <sz val="8"/>
        <color theme="1"/>
        <rFont val="Calibri"/>
        <family val="2"/>
        <scheme val="minor"/>
      </rPr>
      <t xml:space="preserve">(name used with Grant) </t>
    </r>
  </si>
  <si>
    <r>
      <t xml:space="preserve">Name of Program: </t>
    </r>
    <r>
      <rPr>
        <sz val="8"/>
        <color theme="1"/>
        <rFont val="Calibri"/>
        <family val="2"/>
        <scheme val="minor"/>
      </rPr>
      <t xml:space="preserve">(given by Grantee) </t>
    </r>
  </si>
  <si>
    <t xml:space="preserve">Physical Address of the Program: </t>
  </si>
  <si>
    <t>Contact Phone(s):</t>
  </si>
  <si>
    <t>(304)123-4567; (304) 765-4321</t>
  </si>
  <si>
    <r>
      <t xml:space="preserve">Grant Number: </t>
    </r>
    <r>
      <rPr>
        <sz val="8"/>
        <color theme="1"/>
        <rFont val="Calibri"/>
        <family val="2"/>
        <scheme val="minor"/>
      </rPr>
      <t xml:space="preserve">(Listed on Grant Document) </t>
    </r>
  </si>
  <si>
    <t>G21</t>
  </si>
  <si>
    <r>
      <t xml:space="preserve">Month Being Reported:  </t>
    </r>
    <r>
      <rPr>
        <sz val="8"/>
        <color theme="1"/>
        <rFont val="Calibri"/>
        <family val="2"/>
        <scheme val="minor"/>
      </rPr>
      <t>(Month/Year)</t>
    </r>
  </si>
  <si>
    <t>October 1 - 31</t>
  </si>
  <si>
    <r>
      <t xml:space="preserve">Program Code: </t>
    </r>
    <r>
      <rPr>
        <sz val="8"/>
        <color theme="1"/>
        <rFont val="Calibri"/>
        <family val="2"/>
        <scheme val="minor"/>
      </rPr>
      <t xml:space="preserve">(Located in SOW - TFB) </t>
    </r>
  </si>
  <si>
    <t xml:space="preserve">Grant Year:  Specifies the current grant Year. </t>
  </si>
  <si>
    <r>
      <rPr>
        <b/>
        <sz val="11"/>
        <rFont val="Calibri"/>
        <family val="2"/>
        <scheme val="minor"/>
      </rPr>
      <t>1A. Grantee - Program Information:</t>
    </r>
    <r>
      <rPr>
        <sz val="11"/>
        <rFont val="Calibri"/>
        <family val="2"/>
        <scheme val="minor"/>
      </rPr>
      <t xml:space="preserve"> ALL INFORMATION WILL NEED TO BE INITALLY ENTERED  ON THE SETUP Tab.  Any subsequent changes, updates  will need to be made on this tab.   INFORMATION WILL POPULATE TO OTHER TABS  The Date will need to be updated under each Monthly Tab. </t>
    </r>
  </si>
  <si>
    <t>1A:  Lines 4 - 8</t>
  </si>
  <si>
    <t xml:space="preserve">MONTHLY TABS (JULY - AUGUST) </t>
  </si>
  <si>
    <t xml:space="preserve">Grantee Year:  Time Span of the Grant </t>
  </si>
  <si>
    <t xml:space="preserve">Reminder that Program reports need to be submitted electronically, via e-mail to  DHHRBBHReporting@wv.gov   within 25 calendar days of the end of each month   You can certainly cc other individuals; however, it is critical that all forms be sent to this e-mail address. </t>
  </si>
  <si>
    <t>Grantee - Program Information: ON LINES 5 - 9 ALL INFORMATION WILL NEED TO BE INITALLY ENTERED AND CHANGES WILL NEED TO BE MADE (INCLUDING THE DATE)  ON THE 1BASE GRANTEE INFO AND UPDATES tab - INFORMATION WILL POPULATE TO OTHER TABS</t>
  </si>
  <si>
    <t xml:space="preserve">Use Name that is on the Statement of Work </t>
  </si>
  <si>
    <t xml:space="preserve">Name Grantee gives to the program. </t>
  </si>
  <si>
    <t>Physical location of the program</t>
  </si>
  <si>
    <t>Grantee's Formal Name; use the one listed on the grant</t>
  </si>
  <si>
    <t xml:space="preserve">Name(s) of individuals that can be contacted about the grant reporting </t>
  </si>
  <si>
    <t>Line 4-8</t>
  </si>
  <si>
    <t xml:space="preserve">(1-A) Clients admitted/transferred/discharged: Number of clients at the beginning of the Month: Will need to place the number of clients in the program at the beginning of the Fiscal Year in July; this will auto populate the rest of the months (August - June) </t>
  </si>
  <si>
    <t xml:space="preserve">(1-A) Clients admitted/transferred/discharged: Number of clients admitted this month: Place the number of clients admitted to the program </t>
  </si>
  <si>
    <t xml:space="preserve">(1-A) Clients admitted/transferred/discharged: Of the clients admitted this month, how many have been admitted in the past year? Place the number of clients who have been readmitted during the past year. </t>
  </si>
  <si>
    <t>(1-A) Clients admitted/transferred/discharged: Number of discharges or transfers this month: Number of Discharges or transfers that occurred during the month; Place the number in the cell. Give reason for discharges in Line 11, Column R-AC</t>
  </si>
  <si>
    <t xml:space="preserve">(1-A) Clients admitted/transferred/discharged: Number of clients at the end of the month: This will auto populate </t>
  </si>
  <si>
    <t>Lines 16-20</t>
  </si>
  <si>
    <t>Lines 10-15</t>
  </si>
  <si>
    <t xml:space="preserve">(1-B) Referrals: Number of Referrals received from the community; list number of referrals from the community received. </t>
  </si>
  <si>
    <t xml:space="preserve">(1-B) Referrals: Number of Referrals received from the community NOT ADMITTED; number of referrals received from the community who were not admitted. </t>
  </si>
  <si>
    <t xml:space="preserve">(1-B) Referrals: Number of Referrals received from a Psychiatric Hospital; list number of referrals from a Psychiatric Hospital received.  </t>
  </si>
  <si>
    <t xml:space="preserve">(1-B) Referrals: Number of Referrals received from a Psychiatric Hospital NOT ADMITTED; number of referrals received from a Psychiatric Hospital who were not admitted. </t>
  </si>
  <si>
    <t>Lines 21-24</t>
  </si>
  <si>
    <t xml:space="preserve">(1-C) CES Activities with Clients: Number of Home visits completed; list the number of Home visits that were completed with clients. </t>
  </si>
  <si>
    <t xml:space="preserve">1-C) CES Activities with Clients: Number of Discharge Planning Meetings Attended; list the number of discharge planning meetings attended. </t>
  </si>
  <si>
    <t>1-C) CES Activities with Clients: Number of Admission Planning Meetings Attended; list the number of admission planning meetings attended at the psychiatric hospital.</t>
  </si>
  <si>
    <t>Lines 25-27</t>
  </si>
  <si>
    <t xml:space="preserve">(1-D) Psychiatric Hospitalizations: Of those with a Psychiatric hospitalization, how many have been admitted in the past year?; list individuals who have been re-admitted during the past year. </t>
  </si>
  <si>
    <t xml:space="preserve">(1-D) Psychiatric Hospitalizations:  Number of Psychiatric Hospitalizations; List the number of Psychiatric Hospitalizations of individuals enrolled in the CES program. </t>
  </si>
  <si>
    <t>Lines 28-29</t>
  </si>
  <si>
    <t xml:space="preserve">DEFINITION OF SERIOUS MENTAL ILLNESS </t>
  </si>
  <si>
    <r>
      <rPr>
        <b/>
        <u/>
        <sz val="11"/>
        <color theme="1"/>
        <rFont val="Calibri"/>
        <family val="2"/>
        <scheme val="minor"/>
      </rPr>
      <t>Serious mental illness (SMI)</t>
    </r>
    <r>
      <rPr>
        <sz val="11"/>
        <color theme="1"/>
        <rFont val="Calibri"/>
        <family val="2"/>
        <scheme val="minor"/>
      </rPr>
      <t xml:space="preserve">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t>
    </r>
  </si>
  <si>
    <t>Lines 30 - 43</t>
  </si>
  <si>
    <t xml:space="preserve">In chart, list number of clients by age, gender, race and ethnciity. Need to confirm that numbers for race and Ethnicity match each other. </t>
  </si>
  <si>
    <t xml:space="preserve">(1-F) Client Demographics (include only clients for current month)                                                                                                                                                                                                                                                                                                                                                       </t>
  </si>
  <si>
    <t>WV</t>
  </si>
  <si>
    <t>Reasons individuals discharged from CES  and Length of Stay for those discharged</t>
  </si>
  <si>
    <t>List the reason for discharge for each person</t>
  </si>
  <si>
    <t>LOS per D/C</t>
  </si>
  <si>
    <t>AUG</t>
  </si>
  <si>
    <t>SEPT</t>
  </si>
  <si>
    <t>OCT</t>
  </si>
  <si>
    <t>NOV</t>
  </si>
  <si>
    <t>DEC</t>
  </si>
  <si>
    <t>JAN</t>
  </si>
  <si>
    <t>FEB</t>
  </si>
  <si>
    <t>MAR</t>
  </si>
  <si>
    <t>APR</t>
  </si>
  <si>
    <t xml:space="preserve">LENGTH OF STAY (LOS) </t>
  </si>
  <si>
    <t>#</t>
  </si>
  <si>
    <t># CLIENTS</t>
  </si>
  <si>
    <t>LOS</t>
  </si>
  <si>
    <t>TOTAL DAYS LOS</t>
  </si>
  <si>
    <t xml:space="preserve">TOTAL DAYS IN CES PROGRAM </t>
  </si>
  <si>
    <t xml:space="preserve">AVERAGE LENGTH OF STAY (LOS) WITH CES PROGRAM </t>
  </si>
  <si>
    <t xml:space="preserve">TOTAL NUMBER OF CLIENTS IN PROGRAM DISCHARGED </t>
  </si>
  <si>
    <t>DISCHARGE DATE</t>
  </si>
  <si>
    <t xml:space="preserve">(1-E) CLIENTS ADMITTED WITH A SMI/SUD/CO-OCCURRING DIAGNOSIS </t>
  </si>
  <si>
    <t>Co-occurring</t>
  </si>
  <si>
    <t>SUD</t>
  </si>
  <si>
    <t>Year to date</t>
  </si>
  <si>
    <r>
      <rPr>
        <b/>
        <sz val="10"/>
        <color theme="0"/>
        <rFont val="Calibri"/>
        <family val="2"/>
        <scheme val="minor"/>
      </rPr>
      <t>Co-occurrin</t>
    </r>
    <r>
      <rPr>
        <b/>
        <sz val="11"/>
        <color theme="0"/>
        <rFont val="Calibri"/>
        <family val="2"/>
        <scheme val="minor"/>
      </rPr>
      <t>g</t>
    </r>
  </si>
  <si>
    <t>(1-E) CLIENTS ADMITTED: Diagnosis</t>
  </si>
  <si>
    <t>Number of Admitted Clients with a SUD/ co-occurring</t>
  </si>
  <si>
    <r>
      <rPr>
        <i/>
        <sz val="9"/>
        <color rgb="FFFF0000"/>
        <rFont val="Calibri"/>
        <family val="2"/>
        <scheme val="minor"/>
      </rPr>
      <t>Number of Clients Admitted with a SUD/ co-occurring</t>
    </r>
    <r>
      <rPr>
        <i/>
        <sz val="10"/>
        <color rgb="FFFF0000"/>
        <rFont val="Calibri"/>
        <family val="2"/>
        <scheme val="minor"/>
      </rPr>
      <t xml:space="preserve"> </t>
    </r>
  </si>
  <si>
    <t xml:space="preserve">Reasons individuals discharged from CES  and Length of Stay for those discharged </t>
  </si>
  <si>
    <t>ADMISSON DATE</t>
  </si>
  <si>
    <t xml:space="preserve">(1-E) CLIENTS ADMITTED WITH A SMI/SUD/Co-occurring DIAGNOSIS </t>
  </si>
  <si>
    <t>Section for Discharge</t>
  </si>
  <si>
    <t xml:space="preserve">List the reason for discharge for each person and their admission and discharge date. This will auto populate the length of stay to the tab Summary for LOS. </t>
  </si>
  <si>
    <r>
      <rPr>
        <b/>
        <u/>
        <sz val="11"/>
        <color theme="1"/>
        <rFont val="Calibri"/>
        <family val="2"/>
        <scheme val="minor"/>
      </rPr>
      <t>Substance Use Disorder (SUD)</t>
    </r>
    <r>
      <rPr>
        <sz val="11"/>
        <color theme="1"/>
        <rFont val="Calibri"/>
        <family val="2"/>
        <scheme val="minor"/>
      </rPr>
      <t>-Substance use disorders occur when the recurrent use of alcohol and/or drugs causes clinically and functionally significant impairment, such as health problems, disability, and failure to meet major responsibilities at work, school, or home. According to the DSM-5, a diagnosis of substance use disorder is based on evidence of impaired control, social impairment, risky use, and pharmacological criteria.</t>
    </r>
  </si>
  <si>
    <r>
      <rPr>
        <b/>
        <u/>
        <sz val="11"/>
        <color theme="1"/>
        <rFont val="Calibri"/>
        <family val="2"/>
        <scheme val="minor"/>
      </rPr>
      <t>Serious emotional disturbance (SED)</t>
    </r>
    <r>
      <rPr>
        <sz val="11"/>
        <color theme="1"/>
        <rFont val="Calibri"/>
        <family val="2"/>
        <scheme val="minor"/>
      </rPr>
      <t xml:space="preserve">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t>
    </r>
  </si>
  <si>
    <t>Support Categories - CES</t>
  </si>
  <si>
    <t>Number Served</t>
  </si>
  <si>
    <t>Flex Funds Allocated</t>
  </si>
  <si>
    <t>Clothing</t>
  </si>
  <si>
    <t>Food</t>
  </si>
  <si>
    <t>Medication</t>
  </si>
  <si>
    <t xml:space="preserve">Other essential Commodities to Maintain Community Stability </t>
  </si>
  <si>
    <t>Personal Care items (such as soap, shampoo, combs/brushes, etc.)</t>
  </si>
  <si>
    <t>Transportation</t>
  </si>
  <si>
    <t>TOTAL - CES</t>
  </si>
  <si>
    <t>Client information and Category of Supplemental Funds</t>
  </si>
  <si>
    <r>
      <t xml:space="preserve">Flex Funds </t>
    </r>
    <r>
      <rPr>
        <b/>
        <u/>
        <sz val="11"/>
        <color theme="0"/>
        <rFont val="Calibri"/>
        <family val="2"/>
        <scheme val="minor"/>
      </rPr>
      <t xml:space="preserve">Requested </t>
    </r>
    <r>
      <rPr>
        <b/>
        <sz val="11"/>
        <color theme="0"/>
        <rFont val="Calibri"/>
        <family val="2"/>
        <scheme val="minor"/>
      </rPr>
      <t>During Month</t>
    </r>
  </si>
  <si>
    <t xml:space="preserve">Notes  </t>
  </si>
  <si>
    <t>For each client, select the diagnosis code, funds category, amont of funds being used and indicate what was purchased in the note section</t>
  </si>
  <si>
    <t>CES DIAGNOSIS</t>
  </si>
  <si>
    <t>COVERS</t>
  </si>
  <si>
    <t>CES SUPPORT CODE</t>
  </si>
  <si>
    <t xml:space="preserve">DiagnosisCode </t>
  </si>
  <si>
    <t xml:space="preserve">Funds Code </t>
  </si>
  <si>
    <t>Housing  Security Deposits, Rent, Utilities</t>
  </si>
  <si>
    <t>Othercommodities</t>
  </si>
  <si>
    <t>Housingrelated</t>
  </si>
  <si>
    <t>PersonalCare</t>
  </si>
  <si>
    <t>MH</t>
  </si>
  <si>
    <t xml:space="preserve">Diagnosis Code </t>
  </si>
  <si>
    <t>BC/BE</t>
  </si>
  <si>
    <t>AX/Az</t>
  </si>
  <si>
    <t>as/au</t>
  </si>
  <si>
    <t>Y/aa</t>
  </si>
  <si>
    <t>AI/AK</t>
  </si>
  <si>
    <t>AN/AP</t>
  </si>
  <si>
    <t>Supplemental Funds Definitions</t>
  </si>
  <si>
    <t>CES Supplemental Funds are to be used for emergent needs that people need to maintain their community stability and to lessen the risk of psychiatric hospitalization. With that in mind, one of the goals in the Statement of Work is to cultivate a variety of community resources to assist in this effort. Exploring and creating options that would meet some of the needs is an important role of CES. The categories for use of flex funds are defined as follows:</t>
  </si>
  <si>
    <t>to fill prescriptions for medications given from psychiatric hospital or current psychiatric medical provider. Other medication could be considered for significant life sustaining needs, ie. heart, blood pressure related, diabetic needs, etc. This is not to be used for on-going coverage for an individual but emergent need to assist in lessen the risk of psychiatric hospitalization for individuals while other resource or benefits are obtained</t>
  </si>
  <si>
    <t>Housing</t>
  </si>
  <si>
    <t>security deposits, rent, utilities, temporary housing ie. hotel. Supplemental funds are not to be used for on-going coverage but for transitions from hospital setting or emergent situation that pose risk for hospitalization for individuals while other resource or benefits are obtained</t>
  </si>
  <si>
    <t>For when individuals are returning to the community or a community situation where an emergency situation occurs prior to ability to secure other resources. Supplemental funds should not be used for on-going coverage but for transitions from hospital setting or emergent situation that pose risk for hospitalization for individuals while other resource or benefits are obtained</t>
  </si>
  <si>
    <t xml:space="preserve">May be used to provide clothing in situations where transitions from hospital setting or emergent situation that pose harm to individuals that would lead to a hospitalization. </t>
  </si>
  <si>
    <t>Personal Care Items</t>
  </si>
  <si>
    <t>Such as soap, shampoo, combs/brushes, etc in situations where transitions from hospital setting or emergent situation that pose harm to individuals that would lead to a hospitalization.</t>
  </si>
  <si>
    <t xml:space="preserve">Assistance can be given in the form of enabling the use of public transportation in examples of situation such as going to medical appointments, applying for benefits, initiation of employment or returning to post hospitalization employment. Supplemental funds are not to be used for on-going coverage but for transitions from hospital setting or emergent situation that pose risk for hospitalization for individuals while other resource or benefits are obtained. </t>
  </si>
  <si>
    <t>Other commodities</t>
  </si>
  <si>
    <t>This category should be used when an item does not fall in the above listed categories. Some potential items that might be placed here are: lab work, space heater, pill lock box, some furniture ie bed. Funds cannot be used for payment of fines such as in DUI situations. Providing individuals with a bus pass until they gain initial employment salaries to sustain this need would be more appropriate. Supplemental funds are not to be used for on-going coverage but for transitions from hospital setting or emergent situation that pose risk for hospitalization for individuals while other resource or benefits are obtained.</t>
  </si>
  <si>
    <t>CO</t>
  </si>
  <si>
    <t>2024</t>
  </si>
  <si>
    <t>Co-occuring</t>
  </si>
  <si>
    <t>C0-0ccurring</t>
  </si>
  <si>
    <t>Co-occrring</t>
  </si>
  <si>
    <t>Co-Occurring</t>
  </si>
  <si>
    <t>2025</t>
  </si>
  <si>
    <t xml:space="preserve">Data needs submitted  within 25 calendar days of the end of each month via Consumer Service Data Report (CSDR) reporting or via the BBH Data Reporting Mailbox at BBHReporting@wv.gov </t>
  </si>
  <si>
    <t xml:space="preserve">Reminder that the report needs to be submitted electronically to BBHReporting@wv.gov .  You can certainly cc other individuals; however, it is critical that all forms be sent to this e-mail address. </t>
  </si>
  <si>
    <t>Data needs submitted  within 25 calendar days of the end of each month                                                                                                                                                                                                              via Consumer Service Data Report (CSDR) reporting or via the BBH Data Reporting Mailbox at BBHReporting@wv.gov</t>
  </si>
  <si>
    <r>
      <rPr>
        <b/>
        <sz val="14"/>
        <color theme="1"/>
        <rFont val="Calibri"/>
        <family val="2"/>
        <scheme val="minor"/>
      </rPr>
      <t>Grant Year:  FY 2025</t>
    </r>
    <r>
      <rPr>
        <b/>
        <i/>
        <sz val="14"/>
        <color theme="1"/>
        <rFont val="Calibri"/>
        <family val="2"/>
        <scheme val="minor"/>
      </rPr>
      <t xml:space="preserve"> (07/01/2024 - 06/30/2025)</t>
    </r>
  </si>
  <si>
    <t>WV Bureau for Behavioral Health - Community Engagement Specialist (Adult)  version 20240607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</si>
</sst>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_(* #,##0.00_);_(* \(#,##0.00\);_(* \-??_);_(@_)"/>
    <numFmt numFmtId="165" formatCode="_(\$* #,##0.00_);_(\$* \(#,##0.00\);_(\$* \-??_);_(@_)"/>
    <numFmt numFmtId="166" formatCode="mm/dd/yy;@"/>
  </numFmts>
  <fonts count="77" x14ac:knownFonts="1">
    <font>
      <sz val="11"/>
      <color theme="1"/>
      <name val="Calibri"/>
      <family val="2"/>
      <scheme val="minor"/>
    </font>
    <font>
      <sz val="8"/>
      <color theme="1"/>
      <name val="Calibri"/>
      <family val="2"/>
      <scheme val="minor"/>
    </font>
    <font>
      <b/>
      <sz val="11"/>
      <color rgb="FFFF0000"/>
      <name val="Calibri"/>
      <family val="2"/>
      <scheme val="minor"/>
    </font>
    <font>
      <b/>
      <sz val="14"/>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1"/>
      <color rgb="FFFF0000"/>
      <name val="Calibri"/>
      <family val="2"/>
      <scheme val="minor"/>
    </font>
    <font>
      <b/>
      <sz val="12"/>
      <color theme="9" tint="-0.499984740745262"/>
      <name val="Calibri"/>
      <family val="2"/>
      <scheme val="minor"/>
    </font>
    <font>
      <b/>
      <sz val="14"/>
      <color theme="9" tint="-0.499984740745262"/>
      <name val="Calibri"/>
      <family val="2"/>
      <scheme val="minor"/>
    </font>
    <font>
      <b/>
      <sz val="11"/>
      <name val="Calibri"/>
      <family val="2"/>
      <scheme val="minor"/>
    </font>
    <font>
      <b/>
      <sz val="10"/>
      <color theme="0"/>
      <name val="Calibri"/>
      <family val="2"/>
      <scheme val="minor"/>
    </font>
    <font>
      <b/>
      <sz val="12"/>
      <name val="Calibri"/>
      <family val="2"/>
      <scheme val="minor"/>
    </font>
    <font>
      <b/>
      <sz val="14"/>
      <color theme="9" tint="0.79998168889431442"/>
      <name val="Calibri"/>
      <family val="2"/>
      <scheme val="minor"/>
    </font>
    <font>
      <b/>
      <sz val="12"/>
      <color theme="9" tint="0.79998168889431442"/>
      <name val="Calibri"/>
      <family val="2"/>
      <scheme val="minor"/>
    </font>
    <font>
      <b/>
      <sz val="14"/>
      <color theme="0"/>
      <name val="Calibri"/>
      <family val="2"/>
      <scheme val="minor"/>
    </font>
    <font>
      <b/>
      <sz val="14"/>
      <color theme="9" tint="0.59999389629810485"/>
      <name val="Calibri"/>
      <family val="2"/>
      <scheme val="minor"/>
    </font>
    <font>
      <b/>
      <sz val="12"/>
      <color rgb="FFFF0000"/>
      <name val="Calibri"/>
      <family val="2"/>
      <scheme val="minor"/>
    </font>
    <font>
      <b/>
      <sz val="14"/>
      <color rgb="FFFF0000"/>
      <name val="Calibri"/>
      <family val="2"/>
      <scheme val="minor"/>
    </font>
    <font>
      <sz val="11"/>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sz val="10"/>
      <color theme="1"/>
      <name val="Wingdings"/>
      <charset val="2"/>
    </font>
    <font>
      <sz val="10"/>
      <color theme="1"/>
      <name val="Calibri"/>
      <family val="2"/>
      <scheme val="minor"/>
    </font>
    <font>
      <sz val="10"/>
      <color rgb="FFFF0000"/>
      <name val="Calibri"/>
      <family val="2"/>
      <scheme val="minor"/>
    </font>
    <font>
      <b/>
      <sz val="11"/>
      <color rgb="FFFFC000"/>
      <name val="Calibri"/>
      <family val="2"/>
      <scheme val="minor"/>
    </font>
    <font>
      <b/>
      <sz val="8"/>
      <color theme="1"/>
      <name val="Calibri"/>
      <family val="2"/>
      <scheme val="minor"/>
    </font>
    <font>
      <b/>
      <sz val="8"/>
      <color rgb="FFFF0000"/>
      <name val="Calibri"/>
      <family val="2"/>
      <scheme val="minor"/>
    </font>
    <font>
      <b/>
      <sz val="11"/>
      <color rgb="FFFFFF00"/>
      <name val="Calibri"/>
      <family val="2"/>
      <scheme val="minor"/>
    </font>
    <font>
      <b/>
      <i/>
      <sz val="14"/>
      <color theme="1"/>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b/>
      <i/>
      <sz val="12"/>
      <color theme="1"/>
      <name val="Calibri"/>
      <family val="2"/>
      <scheme val="minor"/>
    </font>
    <font>
      <i/>
      <sz val="11"/>
      <color rgb="FFFF0000"/>
      <name val="Calibri"/>
      <family val="2"/>
      <scheme val="minor"/>
    </font>
    <font>
      <b/>
      <sz val="11"/>
      <color rgb="FF002060"/>
      <name val="Calibri"/>
      <family val="2"/>
      <scheme val="minor"/>
    </font>
    <font>
      <i/>
      <sz val="10"/>
      <color rgb="FFFF0000"/>
      <name val="Calibri"/>
      <family val="2"/>
      <scheme val="minor"/>
    </font>
    <font>
      <i/>
      <sz val="8"/>
      <color rgb="FFFF0000"/>
      <name val="Calibri"/>
      <family val="2"/>
      <scheme val="minor"/>
    </font>
    <font>
      <b/>
      <sz val="14"/>
      <color rgb="FFFFFF00"/>
      <name val="Calibri"/>
      <family val="2"/>
      <scheme val="minor"/>
    </font>
    <font>
      <b/>
      <sz val="12"/>
      <color rgb="FFFFFF00"/>
      <name val="Calibri"/>
      <family val="2"/>
      <scheme val="minor"/>
    </font>
    <font>
      <u/>
      <sz val="11"/>
      <color theme="10"/>
      <name val="Calibri"/>
      <family val="2"/>
      <scheme val="minor"/>
    </font>
    <font>
      <u/>
      <sz val="14"/>
      <color theme="0"/>
      <name val="Calibri"/>
      <family val="2"/>
      <scheme val="minor"/>
    </font>
    <font>
      <b/>
      <sz val="24"/>
      <color theme="0"/>
      <name val="Calibri"/>
      <family val="2"/>
      <scheme val="minor"/>
    </font>
    <font>
      <b/>
      <u/>
      <sz val="11"/>
      <color theme="1"/>
      <name val="Calibri"/>
      <family val="2"/>
      <scheme val="minor"/>
    </font>
    <font>
      <b/>
      <sz val="8"/>
      <color theme="0"/>
      <name val="Calibri"/>
      <family val="2"/>
      <scheme val="minor"/>
    </font>
    <font>
      <sz val="12"/>
      <color theme="0"/>
      <name val="Calibri"/>
      <family val="2"/>
      <scheme val="minor"/>
    </font>
    <font>
      <sz val="7"/>
      <color theme="1"/>
      <name val="Calibri"/>
      <family val="2"/>
      <scheme val="minor"/>
    </font>
    <font>
      <i/>
      <sz val="9"/>
      <color rgb="FFFF0000"/>
      <name val="Calibri"/>
      <family val="2"/>
      <scheme val="minor"/>
    </font>
    <font>
      <b/>
      <sz val="9"/>
      <color theme="0"/>
      <name val="Calibri"/>
      <family val="2"/>
      <scheme val="minor"/>
    </font>
    <font>
      <b/>
      <i/>
      <sz val="11"/>
      <color theme="1"/>
      <name val="Calibri"/>
      <family val="2"/>
      <scheme val="minor"/>
    </font>
    <font>
      <b/>
      <sz val="11"/>
      <color theme="9" tint="-0.499984740745262"/>
      <name val="Calibri"/>
      <family val="2"/>
      <scheme val="minor"/>
    </font>
    <font>
      <sz val="9"/>
      <color theme="9" tint="-0.499984740745262"/>
      <name val="Calibri"/>
      <family val="2"/>
      <scheme val="minor"/>
    </font>
    <font>
      <b/>
      <u/>
      <sz val="11"/>
      <color theme="0"/>
      <name val="Calibri"/>
      <family val="2"/>
      <scheme val="minor"/>
    </font>
    <font>
      <sz val="7.5"/>
      <color theme="1"/>
      <name val="Calibri"/>
      <family val="2"/>
      <scheme val="minor"/>
    </font>
    <font>
      <b/>
      <sz val="14"/>
      <color rgb="FF002060"/>
      <name val="Calibri"/>
      <family val="2"/>
    </font>
    <font>
      <b/>
      <sz val="14"/>
      <name val="Calibri"/>
      <family val="2"/>
    </font>
    <font>
      <b/>
      <sz val="9"/>
      <name val="Calibri"/>
      <family val="2"/>
    </font>
    <font>
      <b/>
      <sz val="11"/>
      <color rgb="FF002060"/>
      <name val="Calibri"/>
      <family val="2"/>
    </font>
    <font>
      <sz val="8"/>
      <color rgb="FF000000"/>
      <name val="Calibri"/>
      <family val="2"/>
    </font>
    <font>
      <b/>
      <sz val="8"/>
      <name val="Calibri"/>
      <family val="2"/>
    </font>
    <font>
      <b/>
      <i/>
      <sz val="11"/>
      <color rgb="FF000000"/>
      <name val="Calibri"/>
      <family val="2"/>
    </font>
    <font>
      <sz val="8"/>
      <color rgb="FF002060"/>
      <name val="Calibri"/>
      <family val="2"/>
    </font>
    <font>
      <sz val="10"/>
      <color rgb="FF000000"/>
      <name val="Calibri"/>
      <family val="2"/>
    </font>
    <font>
      <sz val="10"/>
      <name val="Calibri"/>
      <family val="2"/>
    </font>
    <font>
      <b/>
      <i/>
      <sz val="11"/>
      <name val="Calibri"/>
      <family val="2"/>
    </font>
    <font>
      <b/>
      <sz val="8"/>
      <color rgb="FF002060"/>
      <name val="Calibri"/>
      <family val="2"/>
    </font>
    <font>
      <b/>
      <sz val="14"/>
      <name val="Calibri"/>
      <family val="2"/>
      <scheme val="minor"/>
    </font>
  </fonts>
  <fills count="30">
    <fill>
      <patternFill patternType="none"/>
    </fill>
    <fill>
      <patternFill patternType="gray125"/>
    </fill>
    <fill>
      <patternFill patternType="solid">
        <fgColor theme="8"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FFFFCC"/>
        <bgColor indexed="64"/>
      </patternFill>
    </fill>
    <fill>
      <patternFill patternType="solid">
        <fgColor rgb="FFFFFF99"/>
        <bgColor indexed="64"/>
      </patternFill>
    </fill>
    <fill>
      <patternFill patternType="solid">
        <fgColor theme="7" tint="0.59999389629810485"/>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rgb="FF00B0F0"/>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rgb="FFB7DEE8"/>
        <bgColor rgb="FF000000"/>
      </patternFill>
    </fill>
    <fill>
      <patternFill patternType="solid">
        <fgColor rgb="FFC4D79B"/>
        <bgColor rgb="FF000000"/>
      </patternFill>
    </fill>
    <fill>
      <patternFill patternType="solid">
        <fgColor rgb="FF92CDDC"/>
        <bgColor rgb="FF000000"/>
      </patternFill>
    </fill>
    <fill>
      <patternFill patternType="solid">
        <fgColor rgb="FFD8E4BC"/>
        <bgColor rgb="FF000000"/>
      </patternFill>
    </fill>
    <fill>
      <patternFill patternType="solid">
        <fgColor theme="5" tint="0.59999389629810485"/>
        <bgColor indexed="64"/>
      </patternFill>
    </fill>
  </fills>
  <borders count="68">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ck">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diagonal/>
    </border>
    <border>
      <left/>
      <right style="thick">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bottom style="thick">
        <color auto="1"/>
      </bottom>
      <diagonal/>
    </border>
    <border>
      <left style="dotted">
        <color auto="1"/>
      </left>
      <right/>
      <top style="thin">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style="thin">
        <color auto="1"/>
      </left>
      <right style="thick">
        <color auto="1"/>
      </right>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left>
      <right style="thin">
        <color theme="1"/>
      </right>
      <top style="thin">
        <color theme="1"/>
      </top>
      <bottom style="thin">
        <color theme="1"/>
      </bottom>
      <diagonal/>
    </border>
    <border>
      <left style="thin">
        <color theme="0" tint="-0.14999847407452621"/>
      </left>
      <right style="thin">
        <color theme="0" tint="-0.14999847407452621"/>
      </right>
      <top/>
      <bottom style="thin">
        <color theme="0" tint="-0.14999847407452621"/>
      </bottom>
      <diagonal/>
    </border>
    <border>
      <left style="thin">
        <color theme="1"/>
      </left>
      <right style="thin">
        <color theme="1"/>
      </right>
      <top style="thin">
        <color theme="1"/>
      </top>
      <bottom/>
      <diagonal/>
    </border>
    <border>
      <left style="thin">
        <color theme="0"/>
      </left>
      <right/>
      <top style="thin">
        <color auto="1"/>
      </top>
      <bottom style="thin">
        <color auto="1"/>
      </bottom>
      <diagonal/>
    </border>
    <border>
      <left/>
      <right style="thin">
        <color theme="0"/>
      </right>
      <top style="thin">
        <color auto="1"/>
      </top>
      <bottom style="thin">
        <color auto="1"/>
      </bottom>
      <diagonal/>
    </border>
    <border>
      <left style="thick">
        <color auto="1"/>
      </left>
      <right style="thin">
        <color auto="1"/>
      </right>
      <top style="thin">
        <color auto="1"/>
      </top>
      <bottom/>
      <diagonal/>
    </border>
    <border>
      <left style="thin">
        <color auto="1"/>
      </left>
      <right style="thin">
        <color auto="1"/>
      </right>
      <top style="thin">
        <color auto="1"/>
      </top>
      <bottom style="medium">
        <color indexed="64"/>
      </bottom>
      <diagonal/>
    </border>
  </borders>
  <cellStyleXfs count="247">
    <xf numFmtId="0" fontId="0" fillId="0" borderId="0"/>
    <xf numFmtId="0" fontId="28" fillId="0" borderId="0" applyNumberFormat="0" applyFill="0" applyBorder="0" applyAlignment="0" applyProtection="0">
      <alignment vertical="top"/>
      <protection locked="0"/>
    </xf>
    <xf numFmtId="0" fontId="27" fillId="0" borderId="0"/>
    <xf numFmtId="0" fontId="29" fillId="0" borderId="0"/>
    <xf numFmtId="0" fontId="27" fillId="0" borderId="0"/>
    <xf numFmtId="0" fontId="26" fillId="0" borderId="0">
      <alignment vertical="top"/>
    </xf>
    <xf numFmtId="164" fontId="29" fillId="0" borderId="0"/>
    <xf numFmtId="165" fontId="29" fillId="0" borderId="0"/>
    <xf numFmtId="0" fontId="30" fillId="0" borderId="0"/>
    <xf numFmtId="0" fontId="31"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9" fontId="29" fillId="0" borderId="0"/>
    <xf numFmtId="9" fontId="2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9" fontId="2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7" fillId="0" borderId="0" applyFont="0" applyFill="0" applyBorder="0" applyAlignment="0" applyProtection="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9" fontId="25" fillId="0" borderId="0" applyFont="0" applyFill="0" applyBorder="0" applyAlignment="0" applyProtection="0"/>
    <xf numFmtId="0" fontId="28" fillId="0" borderId="0" applyNumberFormat="0" applyFill="0" applyBorder="0" applyAlignment="0" applyProtection="0">
      <alignment vertical="top"/>
      <protection locked="0"/>
    </xf>
    <xf numFmtId="0" fontId="50" fillId="0" borderId="0" applyNumberFormat="0" applyFill="0" applyBorder="0" applyAlignment="0" applyProtection="0"/>
    <xf numFmtId="44" fontId="25" fillId="0" borderId="0" applyFont="0" applyFill="0" applyBorder="0" applyAlignment="0" applyProtection="0"/>
  </cellStyleXfs>
  <cellXfs count="645">
    <xf numFmtId="0" fontId="0" fillId="0" borderId="0" xfId="0"/>
    <xf numFmtId="0" fontId="11" fillId="0" borderId="7" xfId="0" applyFont="1" applyBorder="1" applyAlignment="1">
      <alignment horizontal="center"/>
    </xf>
    <xf numFmtId="0" fontId="11" fillId="0" borderId="12" xfId="0" applyFont="1" applyBorder="1" applyAlignment="1">
      <alignment horizontal="center"/>
    </xf>
    <xf numFmtId="0" fontId="33" fillId="0" borderId="0" xfId="0" applyFont="1"/>
    <xf numFmtId="0" fontId="32" fillId="0" borderId="0" xfId="0" applyFont="1" applyAlignment="1">
      <alignment horizontal="left" vertical="center" indent="5"/>
    </xf>
    <xf numFmtId="0" fontId="20" fillId="0" borderId="0" xfId="0" applyFont="1" applyAlignment="1">
      <alignment horizontal="center"/>
    </xf>
    <xf numFmtId="0" fontId="5" fillId="0" borderId="0" xfId="0" applyFont="1"/>
    <xf numFmtId="41" fontId="19" fillId="0" borderId="0" xfId="0" applyNumberFormat="1" applyFont="1"/>
    <xf numFmtId="41" fontId="22" fillId="0" borderId="0" xfId="0" applyNumberFormat="1" applyFont="1"/>
    <xf numFmtId="0" fontId="0" fillId="3" borderId="0" xfId="0" applyFill="1"/>
    <xf numFmtId="41" fontId="0" fillId="2" borderId="7" xfId="0" applyNumberFormat="1" applyFill="1" applyBorder="1" applyAlignment="1" applyProtection="1">
      <alignment horizontal="center" vertical="center"/>
      <protection locked="0"/>
    </xf>
    <xf numFmtId="41" fontId="0" fillId="4" borderId="7" xfId="0" applyNumberFormat="1" applyFill="1" applyBorder="1" applyAlignment="1" applyProtection="1">
      <alignment horizontal="center" vertical="center"/>
      <protection locked="0"/>
    </xf>
    <xf numFmtId="0" fontId="12" fillId="3" borderId="5" xfId="0" applyFont="1" applyFill="1" applyBorder="1"/>
    <xf numFmtId="0" fontId="6" fillId="3" borderId="1" xfId="0" applyFont="1" applyFill="1" applyBorder="1" applyAlignment="1">
      <alignment horizontal="center" vertical="center"/>
    </xf>
    <xf numFmtId="0" fontId="6" fillId="3" borderId="0" xfId="0" applyFont="1" applyFill="1" applyAlignment="1">
      <alignment horizontal="center" vertical="center"/>
    </xf>
    <xf numFmtId="41" fontId="12" fillId="6" borderId="8" xfId="0" applyNumberFormat="1" applyFont="1" applyFill="1" applyBorder="1" applyAlignment="1">
      <alignment horizontal="left" vertical="top" wrapText="1"/>
    </xf>
    <xf numFmtId="41" fontId="0" fillId="4" borderId="12" xfId="0" applyNumberFormat="1" applyFill="1" applyBorder="1" applyAlignment="1" applyProtection="1">
      <alignment horizontal="center" vertical="center"/>
      <protection locked="0"/>
    </xf>
    <xf numFmtId="41" fontId="0" fillId="2" borderId="12" xfId="0" applyNumberFormat="1" applyFill="1" applyBorder="1" applyAlignment="1" applyProtection="1">
      <alignment horizontal="center" vertical="center"/>
      <protection locked="0"/>
    </xf>
    <xf numFmtId="0" fontId="0" fillId="3" borderId="7" xfId="0" applyFill="1" applyBorder="1"/>
    <xf numFmtId="0" fontId="0" fillId="2" borderId="7" xfId="0" applyFill="1" applyBorder="1" applyAlignment="1" applyProtection="1">
      <alignment vertical="center"/>
      <protection locked="0"/>
    </xf>
    <xf numFmtId="0" fontId="40" fillId="0" borderId="7" xfId="0" applyFont="1" applyBorder="1" applyAlignment="1">
      <alignment horizontal="center"/>
    </xf>
    <xf numFmtId="41" fontId="41" fillId="4" borderId="7" xfId="0" applyNumberFormat="1" applyFont="1" applyFill="1" applyBorder="1" applyAlignment="1" applyProtection="1">
      <alignment horizontal="center" vertical="center"/>
      <protection locked="0"/>
    </xf>
    <xf numFmtId="41" fontId="41" fillId="2" borderId="7" xfId="0" applyNumberFormat="1" applyFont="1" applyFill="1" applyBorder="1" applyAlignment="1" applyProtection="1">
      <alignment horizontal="center" vertical="center"/>
      <protection locked="0"/>
    </xf>
    <xf numFmtId="0" fontId="40" fillId="0" borderId="8" xfId="0" applyFont="1" applyBorder="1" applyAlignment="1">
      <alignment horizontal="center"/>
    </xf>
    <xf numFmtId="41" fontId="41" fillId="4" borderId="8" xfId="0" applyNumberFormat="1" applyFont="1" applyFill="1" applyBorder="1" applyAlignment="1" applyProtection="1">
      <alignment horizontal="center" vertical="center"/>
      <protection locked="0"/>
    </xf>
    <xf numFmtId="41" fontId="41" fillId="2" borderId="8" xfId="0" applyNumberFormat="1" applyFont="1" applyFill="1" applyBorder="1" applyAlignment="1" applyProtection="1">
      <alignment horizontal="center" vertical="center"/>
      <protection locked="0"/>
    </xf>
    <xf numFmtId="0" fontId="24" fillId="0" borderId="0" xfId="0" applyFont="1"/>
    <xf numFmtId="0" fontId="23" fillId="0" borderId="0" xfId="0" applyFont="1"/>
    <xf numFmtId="0" fontId="18" fillId="0" borderId="0" xfId="0" applyFont="1"/>
    <xf numFmtId="43" fontId="33" fillId="0" borderId="0" xfId="0" applyNumberFormat="1" applyFont="1" applyAlignment="1" applyProtection="1">
      <alignment horizontal="left" vertical="center" wrapText="1"/>
      <protection locked="0"/>
    </xf>
    <xf numFmtId="0" fontId="6" fillId="3" borderId="37" xfId="0" applyFont="1" applyFill="1" applyBorder="1" applyAlignment="1">
      <alignment horizontal="center" vertical="center"/>
    </xf>
    <xf numFmtId="0" fontId="38" fillId="3" borderId="33" xfId="0" applyFont="1" applyFill="1" applyBorder="1"/>
    <xf numFmtId="0" fontId="12" fillId="3" borderId="0" xfId="0" applyFont="1" applyFill="1" applyAlignment="1">
      <alignment horizontal="center" vertical="center" wrapText="1"/>
    </xf>
    <xf numFmtId="0" fontId="17" fillId="6" borderId="11" xfId="0" applyFont="1" applyFill="1" applyBorder="1" applyAlignment="1">
      <alignment horizontal="center" vertical="center" textRotation="90" wrapText="1"/>
    </xf>
    <xf numFmtId="0" fontId="5" fillId="6" borderId="0" xfId="0" applyFont="1" applyFill="1" applyAlignment="1">
      <alignment horizontal="center" vertical="center"/>
    </xf>
    <xf numFmtId="41" fontId="14" fillId="5" borderId="46" xfId="0" applyNumberFormat="1" applyFont="1" applyFill="1" applyBorder="1" applyAlignment="1">
      <alignment horizontal="center" vertical="center"/>
    </xf>
    <xf numFmtId="41" fontId="42" fillId="5" borderId="47" xfId="0" applyNumberFormat="1" applyFont="1" applyFill="1" applyBorder="1" applyAlignment="1">
      <alignment horizontal="center" vertical="center"/>
    </xf>
    <xf numFmtId="41" fontId="14" fillId="5" borderId="47" xfId="0" applyNumberFormat="1" applyFont="1" applyFill="1" applyBorder="1" applyAlignment="1">
      <alignment horizontal="center" vertical="center"/>
    </xf>
    <xf numFmtId="41" fontId="49" fillId="6" borderId="26" xfId="0" applyNumberFormat="1" applyFont="1" applyFill="1" applyBorder="1" applyAlignment="1">
      <alignment horizontal="left" vertical="top" wrapText="1"/>
    </xf>
    <xf numFmtId="41" fontId="42" fillId="5" borderId="26" xfId="0" applyNumberFormat="1" applyFont="1" applyFill="1" applyBorder="1" applyAlignment="1">
      <alignment horizontal="center" vertical="center"/>
    </xf>
    <xf numFmtId="0" fontId="5" fillId="6" borderId="2" xfId="0" applyFont="1" applyFill="1" applyBorder="1" applyAlignment="1">
      <alignment horizontal="center" vertical="center"/>
    </xf>
    <xf numFmtId="0" fontId="5" fillId="6" borderId="1" xfId="0" applyFont="1" applyFill="1" applyBorder="1" applyAlignment="1">
      <alignment horizontal="center" vertical="center"/>
    </xf>
    <xf numFmtId="0" fontId="6" fillId="3" borderId="8" xfId="0" applyFont="1" applyFill="1" applyBorder="1" applyAlignment="1">
      <alignment horizontal="center" vertical="center"/>
    </xf>
    <xf numFmtId="0" fontId="45" fillId="3" borderId="35" xfId="0" applyFont="1" applyFill="1" applyBorder="1" applyAlignment="1">
      <alignment horizontal="center" vertical="center"/>
    </xf>
    <xf numFmtId="0" fontId="45" fillId="3" borderId="30" xfId="0" applyFont="1" applyFill="1" applyBorder="1" applyAlignment="1">
      <alignment horizontal="center" vertical="center"/>
    </xf>
    <xf numFmtId="0" fontId="12" fillId="3" borderId="35" xfId="0" applyFont="1" applyFill="1" applyBorder="1"/>
    <xf numFmtId="0" fontId="45" fillId="3" borderId="36"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30" xfId="0" applyFont="1" applyFill="1" applyBorder="1" applyAlignment="1">
      <alignment horizontal="center" vertical="center"/>
    </xf>
    <xf numFmtId="0" fontId="45" fillId="3" borderId="37" xfId="0" applyFont="1" applyFill="1" applyBorder="1" applyAlignment="1">
      <alignment horizontal="center" vertical="center"/>
    </xf>
    <xf numFmtId="0" fontId="0" fillId="3" borderId="30" xfId="0" applyFill="1" applyBorder="1"/>
    <xf numFmtId="0" fontId="0" fillId="3" borderId="31" xfId="0" applyFill="1" applyBorder="1"/>
    <xf numFmtId="41" fontId="49" fillId="7" borderId="26" xfId="0" applyNumberFormat="1" applyFont="1" applyFill="1" applyBorder="1" applyAlignment="1">
      <alignment horizontal="left" vertical="top" wrapText="1"/>
    </xf>
    <xf numFmtId="41" fontId="21" fillId="7" borderId="45" xfId="0" applyNumberFormat="1" applyFont="1" applyFill="1" applyBorder="1" applyAlignment="1">
      <alignment horizontal="center" vertical="center" wrapText="1"/>
    </xf>
    <xf numFmtId="41" fontId="22" fillId="3" borderId="48" xfId="0" applyNumberFormat="1" applyFont="1" applyFill="1" applyBorder="1"/>
    <xf numFmtId="41" fontId="12" fillId="6" borderId="48" xfId="0" applyNumberFormat="1" applyFont="1" applyFill="1" applyBorder="1"/>
    <xf numFmtId="41" fontId="48" fillId="7" borderId="51" xfId="0" applyNumberFormat="1" applyFont="1" applyFill="1" applyBorder="1"/>
    <xf numFmtId="0" fontId="0" fillId="6" borderId="40" xfId="0" applyFill="1" applyBorder="1"/>
    <xf numFmtId="0" fontId="12" fillId="3" borderId="5" xfId="0" applyFont="1" applyFill="1" applyBorder="1" applyAlignment="1" applyProtection="1">
      <alignment horizontal="left"/>
      <protection locked="0"/>
    </xf>
    <xf numFmtId="0" fontId="0" fillId="7" borderId="0" xfId="0" applyFill="1"/>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13" fillId="14" borderId="9" xfId="0" applyFont="1" applyFill="1" applyBorder="1"/>
    <xf numFmtId="0" fontId="13" fillId="14" borderId="10" xfId="0" applyFont="1" applyFill="1" applyBorder="1"/>
    <xf numFmtId="0" fontId="13" fillId="14" borderId="8" xfId="0" applyFont="1" applyFill="1" applyBorder="1"/>
    <xf numFmtId="0" fontId="54" fillId="6" borderId="11" xfId="0" applyFont="1" applyFill="1" applyBorder="1" applyAlignment="1">
      <alignment horizontal="center" vertical="center" textRotation="90" wrapText="1"/>
    </xf>
    <xf numFmtId="0" fontId="6" fillId="0" borderId="0" xfId="0" applyFont="1"/>
    <xf numFmtId="0" fontId="0" fillId="0" borderId="1" xfId="0" applyBorder="1"/>
    <xf numFmtId="0" fontId="3" fillId="0" borderId="1" xfId="0" applyFont="1" applyBorder="1" applyAlignment="1">
      <alignment horizontal="right" vertical="center"/>
    </xf>
    <xf numFmtId="0" fontId="45" fillId="3" borderId="0" xfId="0" applyFont="1" applyFill="1" applyAlignment="1">
      <alignment horizontal="center" vertical="center"/>
    </xf>
    <xf numFmtId="0" fontId="45" fillId="3" borderId="38" xfId="0" applyFont="1" applyFill="1" applyBorder="1" applyAlignment="1">
      <alignment horizontal="center" vertical="center"/>
    </xf>
    <xf numFmtId="0" fontId="45" fillId="3" borderId="0" xfId="0" applyFont="1" applyFill="1" applyAlignment="1" applyProtection="1">
      <alignment vertical="top"/>
      <protection locked="0"/>
    </xf>
    <xf numFmtId="0" fontId="45" fillId="3" borderId="31" xfId="0" applyFont="1" applyFill="1" applyBorder="1" applyAlignment="1" applyProtection="1">
      <alignment vertical="top"/>
      <protection locked="0"/>
    </xf>
    <xf numFmtId="0" fontId="20" fillId="18" borderId="0" xfId="0" applyFont="1" applyFill="1" applyAlignment="1">
      <alignment horizontal="center"/>
    </xf>
    <xf numFmtId="0" fontId="6" fillId="17" borderId="7" xfId="0" applyFont="1" applyFill="1" applyBorder="1" applyAlignment="1">
      <alignment horizontal="center" vertical="center"/>
    </xf>
    <xf numFmtId="0" fontId="56" fillId="5" borderId="7" xfId="0" applyFont="1" applyFill="1" applyBorder="1" applyAlignment="1">
      <alignment horizontal="center" vertical="center"/>
    </xf>
    <xf numFmtId="0" fontId="45" fillId="2" borderId="7" xfId="0" applyFont="1" applyFill="1" applyBorder="1" applyAlignment="1">
      <alignment horizontal="center" vertical="center"/>
    </xf>
    <xf numFmtId="0" fontId="54" fillId="17" borderId="0" xfId="0" applyFont="1" applyFill="1" applyAlignment="1">
      <alignment horizontal="center" vertical="center" wrapText="1"/>
    </xf>
    <xf numFmtId="0" fontId="55" fillId="17" borderId="0" xfId="0" applyFont="1" applyFill="1" applyAlignment="1">
      <alignment horizontal="center" vertical="center"/>
    </xf>
    <xf numFmtId="0" fontId="3" fillId="5" borderId="7" xfId="0" applyFont="1" applyFill="1" applyBorder="1" applyAlignment="1">
      <alignment horizontal="center" vertical="center"/>
    </xf>
    <xf numFmtId="0" fontId="3" fillId="2" borderId="7" xfId="0" applyFont="1" applyFill="1" applyBorder="1" applyAlignment="1">
      <alignment horizontal="center" vertical="center"/>
    </xf>
    <xf numFmtId="2" fontId="3" fillId="5" borderId="7" xfId="0" applyNumberFormat="1" applyFont="1" applyFill="1" applyBorder="1" applyAlignment="1">
      <alignment horizontal="center" vertical="center"/>
    </xf>
    <xf numFmtId="0" fontId="0" fillId="0" borderId="0" xfId="0" applyAlignment="1">
      <alignment vertical="top" wrapText="1"/>
    </xf>
    <xf numFmtId="0" fontId="0" fillId="23" borderId="0" xfId="0" applyFill="1"/>
    <xf numFmtId="0" fontId="1" fillId="0" borderId="0" xfId="0" applyFont="1" applyAlignment="1">
      <alignment horizontal="left" vertical="center"/>
    </xf>
    <xf numFmtId="0" fontId="0" fillId="24" borderId="0" xfId="0" applyFill="1"/>
    <xf numFmtId="0" fontId="1" fillId="0" borderId="0" xfId="0" applyFont="1"/>
    <xf numFmtId="0" fontId="0" fillId="8" borderId="0" xfId="0" applyFill="1"/>
    <xf numFmtId="0" fontId="65" fillId="26" borderId="7" xfId="0" applyFont="1" applyFill="1" applyBorder="1" applyAlignment="1">
      <alignment horizontal="center" vertical="center"/>
    </xf>
    <xf numFmtId="0" fontId="65" fillId="27" borderId="7" xfId="0" applyFont="1" applyFill="1" applyBorder="1" applyAlignment="1">
      <alignment horizontal="center" vertical="center"/>
    </xf>
    <xf numFmtId="0" fontId="67" fillId="27" borderId="7" xfId="0" applyFont="1" applyFill="1" applyBorder="1" applyAlignment="1" applyProtection="1">
      <alignment horizontal="center" vertical="center"/>
      <protection locked="0"/>
    </xf>
    <xf numFmtId="0" fontId="69" fillId="27" borderId="7" xfId="0" applyFont="1" applyFill="1" applyBorder="1" applyAlignment="1">
      <alignment horizontal="center" vertical="center" wrapText="1"/>
    </xf>
    <xf numFmtId="0" fontId="66" fillId="26" borderId="7" xfId="0" applyFont="1" applyFill="1" applyBorder="1" applyAlignment="1">
      <alignment horizontal="center" vertical="center" wrapText="1"/>
    </xf>
    <xf numFmtId="0" fontId="67" fillId="26" borderId="7" xfId="0" applyFont="1" applyFill="1" applyBorder="1" applyAlignment="1" applyProtection="1">
      <alignment horizontal="center" vertical="center" wrapText="1"/>
      <protection locked="0"/>
    </xf>
    <xf numFmtId="0" fontId="69" fillId="26" borderId="7" xfId="0" applyFont="1" applyFill="1" applyBorder="1" applyAlignment="1">
      <alignment horizontal="center" vertical="center" wrapText="1"/>
    </xf>
    <xf numFmtId="0" fontId="66" fillId="27" borderId="7" xfId="0" applyFont="1" applyFill="1" applyBorder="1" applyAlignment="1">
      <alignment horizontal="center" vertical="center" wrapText="1"/>
    </xf>
    <xf numFmtId="0" fontId="70" fillId="28" borderId="7" xfId="0" applyFont="1" applyFill="1" applyBorder="1" applyAlignment="1">
      <alignment horizontal="center" vertical="center"/>
    </xf>
    <xf numFmtId="0" fontId="74" fillId="25" borderId="7" xfId="0" applyFont="1" applyFill="1" applyBorder="1" applyAlignment="1">
      <alignment horizontal="center" vertical="center"/>
    </xf>
    <xf numFmtId="0" fontId="67" fillId="25" borderId="7" xfId="0" applyFont="1" applyFill="1" applyBorder="1" applyAlignment="1">
      <alignment horizontal="center" vertical="center"/>
    </xf>
    <xf numFmtId="14" fontId="73" fillId="25" borderId="7" xfId="0" applyNumberFormat="1" applyFont="1" applyFill="1" applyBorder="1" applyAlignment="1" applyProtection="1">
      <alignment horizontal="center" vertical="center"/>
      <protection locked="0"/>
    </xf>
    <xf numFmtId="0" fontId="74" fillId="28" borderId="7" xfId="0" applyFont="1" applyFill="1" applyBorder="1" applyAlignment="1">
      <alignment horizontal="center" vertical="center"/>
    </xf>
    <xf numFmtId="0" fontId="75" fillId="28" borderId="7" xfId="0" applyFont="1" applyFill="1" applyBorder="1" applyAlignment="1" applyProtection="1">
      <alignment horizontal="left" vertical="center" wrapText="1"/>
      <protection locked="0"/>
    </xf>
    <xf numFmtId="0" fontId="67" fillId="28" borderId="7" xfId="0" applyFont="1" applyFill="1" applyBorder="1" applyAlignment="1">
      <alignment horizontal="center" vertical="center"/>
    </xf>
    <xf numFmtId="14" fontId="73" fillId="28" borderId="7" xfId="0" applyNumberFormat="1" applyFont="1" applyFill="1" applyBorder="1" applyAlignment="1" applyProtection="1">
      <alignment horizontal="center" vertical="center"/>
      <protection locked="0"/>
    </xf>
    <xf numFmtId="0" fontId="69" fillId="25" borderId="7" xfId="0" applyFont="1" applyFill="1" applyBorder="1" applyAlignment="1" applyProtection="1">
      <alignment horizontal="left" vertical="center" wrapText="1"/>
      <protection locked="0"/>
    </xf>
    <xf numFmtId="0" fontId="45" fillId="3" borderId="5" xfId="0" applyFont="1" applyFill="1" applyBorder="1" applyAlignment="1">
      <alignment horizontal="center" vertical="center"/>
    </xf>
    <xf numFmtId="41" fontId="49" fillId="7" borderId="2" xfId="0" applyNumberFormat="1" applyFont="1" applyFill="1" applyBorder="1" applyAlignment="1">
      <alignment horizontal="left" vertical="top" wrapText="1"/>
    </xf>
    <xf numFmtId="41" fontId="14" fillId="5" borderId="66" xfId="0" applyNumberFormat="1" applyFont="1" applyFill="1" applyBorder="1" applyAlignment="1">
      <alignment horizontal="center" vertical="center"/>
    </xf>
    <xf numFmtId="41" fontId="42" fillId="5" borderId="14" xfId="0" applyNumberFormat="1" applyFont="1" applyFill="1" applyBorder="1" applyAlignment="1">
      <alignment horizontal="center" vertical="center"/>
    </xf>
    <xf numFmtId="41" fontId="14" fillId="5" borderId="14" xfId="0" applyNumberFormat="1" applyFont="1" applyFill="1" applyBorder="1" applyAlignment="1">
      <alignment horizontal="center" vertical="center"/>
    </xf>
    <xf numFmtId="41" fontId="42" fillId="5" borderId="2" xfId="0" applyNumberFormat="1" applyFont="1" applyFill="1" applyBorder="1" applyAlignment="1">
      <alignment horizontal="center" vertical="center"/>
    </xf>
    <xf numFmtId="41" fontId="5" fillId="6" borderId="67" xfId="0" applyNumberFormat="1" applyFont="1" applyFill="1" applyBorder="1" applyAlignment="1">
      <alignment horizontal="center" vertical="center"/>
    </xf>
    <xf numFmtId="0" fontId="0" fillId="10" borderId="15" xfId="0" applyFill="1" applyBorder="1" applyAlignment="1">
      <alignment vertical="center" wrapText="1"/>
    </xf>
    <xf numFmtId="0" fontId="16" fillId="16" borderId="23" xfId="0" applyFont="1" applyFill="1" applyBorder="1" applyAlignment="1">
      <alignment vertical="center" wrapText="1"/>
    </xf>
    <xf numFmtId="0" fontId="16" fillId="16" borderId="24" xfId="0" applyFont="1" applyFill="1" applyBorder="1" applyAlignment="1">
      <alignment vertical="center" wrapText="1"/>
    </xf>
    <xf numFmtId="0" fontId="16" fillId="16" borderId="25" xfId="0" applyFont="1" applyFill="1" applyBorder="1" applyAlignment="1">
      <alignment vertical="center" wrapText="1"/>
    </xf>
    <xf numFmtId="0" fontId="8" fillId="16" borderId="26" xfId="0" applyFont="1" applyFill="1" applyBorder="1" applyAlignment="1">
      <alignment vertical="center" wrapText="1"/>
    </xf>
    <xf numFmtId="0" fontId="8" fillId="16" borderId="24" xfId="0" applyFont="1" applyFill="1" applyBorder="1" applyAlignment="1">
      <alignment vertical="center" wrapText="1"/>
    </xf>
    <xf numFmtId="0" fontId="8" fillId="16" borderId="27" xfId="0" applyFont="1" applyFill="1" applyBorder="1" applyAlignment="1">
      <alignment vertical="center" wrapText="1"/>
    </xf>
    <xf numFmtId="0" fontId="16" fillId="10" borderId="21" xfId="0" applyFont="1" applyFill="1" applyBorder="1" applyAlignment="1">
      <alignment vertical="center" wrapText="1"/>
    </xf>
    <xf numFmtId="0" fontId="16" fillId="10" borderId="9" xfId="0" applyFont="1" applyFill="1" applyBorder="1" applyAlignment="1">
      <alignment vertical="center" wrapText="1"/>
    </xf>
    <xf numFmtId="0" fontId="16" fillId="10" borderId="10" xfId="0" applyFont="1" applyFill="1" applyBorder="1" applyAlignment="1">
      <alignment vertical="center" wrapText="1"/>
    </xf>
    <xf numFmtId="0" fontId="8" fillId="10" borderId="8" xfId="0" applyFont="1" applyFill="1" applyBorder="1" applyAlignment="1">
      <alignment vertical="center" wrapText="1"/>
    </xf>
    <xf numFmtId="0" fontId="8" fillId="10" borderId="9" xfId="0" applyFont="1" applyFill="1" applyBorder="1" applyAlignment="1">
      <alignment vertical="center" wrapText="1"/>
    </xf>
    <xf numFmtId="0" fontId="8" fillId="10" borderId="22" xfId="0" applyFont="1" applyFill="1" applyBorder="1" applyAlignment="1">
      <alignment vertical="center" wrapText="1"/>
    </xf>
    <xf numFmtId="0" fontId="16" fillId="16" borderId="21" xfId="0" applyFont="1" applyFill="1" applyBorder="1" applyAlignment="1">
      <alignment vertical="center" wrapText="1"/>
    </xf>
    <xf numFmtId="0" fontId="16" fillId="16" borderId="9" xfId="0" applyFont="1" applyFill="1" applyBorder="1" applyAlignment="1">
      <alignment vertical="center" wrapText="1"/>
    </xf>
    <xf numFmtId="0" fontId="16" fillId="16" borderId="10" xfId="0" applyFont="1" applyFill="1" applyBorder="1" applyAlignment="1">
      <alignment vertical="center" wrapText="1"/>
    </xf>
    <xf numFmtId="0" fontId="16" fillId="16" borderId="8" xfId="0" applyFont="1" applyFill="1" applyBorder="1" applyAlignment="1">
      <alignment vertical="center" wrapText="1"/>
    </xf>
    <xf numFmtId="0" fontId="12" fillId="3" borderId="5" xfId="0" applyFont="1" applyFill="1" applyBorder="1" applyAlignment="1">
      <alignment horizontal="left" vertical="center"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xf numFmtId="0" fontId="21" fillId="12" borderId="0" xfId="0" applyFont="1" applyFill="1" applyAlignment="1">
      <alignment vertical="top"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5" fillId="10" borderId="7" xfId="0" applyFont="1" applyFill="1" applyBorder="1" applyAlignment="1">
      <alignment vertical="center" wrapText="1"/>
    </xf>
    <xf numFmtId="0" fontId="0" fillId="10" borderId="7" xfId="0" applyFill="1" applyBorder="1" applyAlignment="1">
      <alignment vertical="center" wrapText="1"/>
    </xf>
    <xf numFmtId="0" fontId="5" fillId="16" borderId="7" xfId="0" applyFont="1" applyFill="1" applyBorder="1" applyAlignment="1">
      <alignment vertical="center" wrapText="1"/>
    </xf>
    <xf numFmtId="0" fontId="8" fillId="16" borderId="8" xfId="0" applyFont="1" applyFill="1" applyBorder="1" applyAlignment="1">
      <alignment vertical="center" wrapText="1"/>
    </xf>
    <xf numFmtId="0" fontId="8" fillId="16" borderId="9" xfId="0" applyFont="1" applyFill="1" applyBorder="1" applyAlignment="1">
      <alignment vertical="center" wrapText="1"/>
    </xf>
    <xf numFmtId="0" fontId="8" fillId="16" borderId="22" xfId="0" applyFont="1" applyFill="1" applyBorder="1" applyAlignment="1">
      <alignment vertical="center" wrapText="1"/>
    </xf>
    <xf numFmtId="0" fontId="16" fillId="16" borderId="42" xfId="0" applyFont="1" applyFill="1" applyBorder="1" applyAlignment="1">
      <alignment horizontal="left" vertical="center" wrapText="1"/>
    </xf>
    <xf numFmtId="0" fontId="16" fillId="16" borderId="43" xfId="0" applyFont="1" applyFill="1" applyBorder="1" applyAlignment="1">
      <alignment horizontal="left" vertical="center" wrapText="1"/>
    </xf>
    <xf numFmtId="0" fontId="16" fillId="16" borderId="58" xfId="0" applyFont="1" applyFill="1" applyBorder="1" applyAlignment="1">
      <alignment horizontal="left" vertical="center" wrapText="1"/>
    </xf>
    <xf numFmtId="0" fontId="8" fillId="16" borderId="59" xfId="0" applyFont="1" applyFill="1" applyBorder="1" applyAlignment="1">
      <alignment horizontal="left" vertical="center" wrapText="1"/>
    </xf>
    <xf numFmtId="0" fontId="8" fillId="16" borderId="43" xfId="0" applyFont="1" applyFill="1" applyBorder="1" applyAlignment="1">
      <alignment horizontal="left" vertical="center" wrapText="1"/>
    </xf>
    <xf numFmtId="0" fontId="8" fillId="16" borderId="44" xfId="0" applyFont="1" applyFill="1" applyBorder="1" applyAlignment="1">
      <alignment horizontal="left" vertical="center" wrapText="1"/>
    </xf>
    <xf numFmtId="0" fontId="0" fillId="8" borderId="11" xfId="0" applyFill="1" applyBorder="1" applyAlignment="1">
      <alignment horizontal="left" vertical="center" wrapText="1"/>
    </xf>
    <xf numFmtId="0" fontId="0" fillId="8" borderId="0" xfId="0" applyFill="1" applyAlignment="1">
      <alignment horizontal="left" vertical="center" wrapText="1"/>
    </xf>
    <xf numFmtId="0" fontId="0" fillId="8" borderId="13" xfId="0" applyFill="1" applyBorder="1" applyAlignment="1">
      <alignment horizontal="left" vertical="center" wrapText="1"/>
    </xf>
    <xf numFmtId="0" fontId="0" fillId="9" borderId="35" xfId="0" applyFill="1" applyBorder="1"/>
    <xf numFmtId="0" fontId="0" fillId="9" borderId="5" xfId="0" applyFill="1" applyBorder="1"/>
    <xf numFmtId="0" fontId="0" fillId="9" borderId="6" xfId="0" applyFill="1" applyBorder="1"/>
    <xf numFmtId="0" fontId="0" fillId="9" borderId="21" xfId="0" applyFill="1" applyBorder="1"/>
    <xf numFmtId="0" fontId="0" fillId="9" borderId="9" xfId="0" applyFill="1" applyBorder="1"/>
    <xf numFmtId="0" fontId="0" fillId="9" borderId="10" xfId="0" applyFill="1" applyBorder="1"/>
    <xf numFmtId="0" fontId="0" fillId="16" borderId="7" xfId="0" applyFill="1" applyBorder="1" applyAlignment="1">
      <alignment vertical="center" wrapText="1"/>
    </xf>
    <xf numFmtId="0" fontId="16" fillId="10" borderId="8" xfId="0" applyFont="1" applyFill="1" applyBorder="1" applyAlignment="1">
      <alignment vertical="center" wrapText="1"/>
    </xf>
    <xf numFmtId="0" fontId="16" fillId="10" borderId="2" xfId="0" applyFont="1" applyFill="1" applyBorder="1" applyAlignment="1">
      <alignment vertical="center" wrapText="1"/>
    </xf>
    <xf numFmtId="0" fontId="16" fillId="10" borderId="1" xfId="0" applyFont="1" applyFill="1" applyBorder="1" applyAlignment="1">
      <alignment vertical="center" wrapText="1"/>
    </xf>
    <xf numFmtId="0" fontId="16" fillId="10" borderId="3" xfId="0" applyFont="1" applyFill="1" applyBorder="1" applyAlignment="1">
      <alignment vertical="center" wrapText="1"/>
    </xf>
    <xf numFmtId="0" fontId="16" fillId="16" borderId="16" xfId="0" applyFont="1" applyFill="1" applyBorder="1" applyAlignment="1">
      <alignment vertical="center" wrapText="1"/>
    </xf>
    <xf numFmtId="0" fontId="16" fillId="16" borderId="17" xfId="0" applyFont="1" applyFill="1" applyBorder="1" applyAlignment="1">
      <alignment vertical="center" wrapText="1"/>
    </xf>
    <xf numFmtId="0" fontId="16" fillId="16" borderId="18" xfId="0" applyFont="1"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16" fillId="10" borderId="7" xfId="0" applyFont="1" applyFill="1" applyBorder="1" applyAlignment="1">
      <alignment vertical="center" wrapText="1"/>
    </xf>
    <xf numFmtId="0" fontId="16" fillId="16" borderId="7" xfId="0" applyFont="1" applyFill="1" applyBorder="1" applyAlignment="1">
      <alignment vertical="center" wrapText="1"/>
    </xf>
    <xf numFmtId="41" fontId="12" fillId="6" borderId="8" xfId="0" applyNumberFormat="1" applyFont="1" applyFill="1" applyBorder="1" applyAlignment="1">
      <alignment horizontal="left" vertical="top" wrapText="1"/>
    </xf>
    <xf numFmtId="41" fontId="12" fillId="6" borderId="22" xfId="0" applyNumberFormat="1" applyFont="1" applyFill="1" applyBorder="1" applyAlignment="1">
      <alignment horizontal="left" vertical="top" wrapText="1"/>
    </xf>
    <xf numFmtId="0" fontId="11" fillId="2" borderId="7" xfId="0" applyFont="1" applyFill="1" applyBorder="1" applyAlignment="1">
      <alignment horizontal="right"/>
    </xf>
    <xf numFmtId="0" fontId="11" fillId="2" borderId="8" xfId="0" applyFont="1" applyFill="1" applyBorder="1" applyAlignment="1">
      <alignment horizontal="right"/>
    </xf>
    <xf numFmtId="0" fontId="11" fillId="4" borderId="7" xfId="0" applyFont="1" applyFill="1" applyBorder="1" applyAlignment="1">
      <alignment horizontal="right"/>
    </xf>
    <xf numFmtId="0" fontId="11" fillId="4" borderId="8" xfId="0" applyFont="1" applyFill="1" applyBorder="1" applyAlignment="1">
      <alignment horizontal="right"/>
    </xf>
    <xf numFmtId="0" fontId="33" fillId="4" borderId="8" xfId="0" applyFont="1" applyFill="1" applyBorder="1" applyAlignment="1">
      <alignment horizontal="left" vertical="center" wrapText="1"/>
    </xf>
    <xf numFmtId="0" fontId="33" fillId="4" borderId="9" xfId="0" applyFont="1" applyFill="1" applyBorder="1" applyAlignment="1">
      <alignment horizontal="left" vertical="center" wrapText="1"/>
    </xf>
    <xf numFmtId="0" fontId="12" fillId="11" borderId="9" xfId="0" applyFont="1" applyFill="1" applyBorder="1" applyAlignment="1">
      <alignment horizontal="left" vertical="center"/>
    </xf>
    <xf numFmtId="0" fontId="0" fillId="4" borderId="7" xfId="0" applyFill="1" applyBorder="1"/>
    <xf numFmtId="0" fontId="5" fillId="8"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1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2" xfId="0" applyFont="1" applyFill="1" applyBorder="1"/>
    <xf numFmtId="0" fontId="5" fillId="8" borderId="1" xfId="0" applyFont="1" applyFill="1" applyBorder="1"/>
    <xf numFmtId="0" fontId="5" fillId="8" borderId="3" xfId="0" applyFont="1" applyFill="1" applyBorder="1"/>
    <xf numFmtId="0" fontId="0" fillId="8" borderId="11" xfId="0" applyFill="1" applyBorder="1" applyAlignment="1">
      <alignment vertical="center" wrapText="1"/>
    </xf>
    <xf numFmtId="0" fontId="0" fillId="8" borderId="0" xfId="0" applyFill="1" applyAlignment="1">
      <alignment vertical="center" wrapText="1"/>
    </xf>
    <xf numFmtId="0" fontId="0" fillId="8" borderId="13" xfId="0" applyFill="1" applyBorder="1" applyAlignment="1">
      <alignment vertical="center" wrapText="1"/>
    </xf>
    <xf numFmtId="0" fontId="5" fillId="10" borderId="16" xfId="0" applyFont="1" applyFill="1" applyBorder="1" applyAlignment="1">
      <alignment vertical="center" wrapText="1"/>
    </xf>
    <xf numFmtId="0" fontId="5" fillId="10" borderId="17" xfId="0" applyFont="1" applyFill="1" applyBorder="1" applyAlignment="1">
      <alignment vertical="center" wrapText="1"/>
    </xf>
    <xf numFmtId="0" fontId="5" fillId="10" borderId="18" xfId="0" applyFont="1" applyFill="1" applyBorder="1" applyAlignment="1">
      <alignment vertical="center" wrapText="1"/>
    </xf>
    <xf numFmtId="0" fontId="0" fillId="10" borderId="19" xfId="0" applyFill="1" applyBorder="1" applyAlignment="1">
      <alignment vertical="center" wrapText="1"/>
    </xf>
    <xf numFmtId="0" fontId="0" fillId="10" borderId="17" xfId="0" applyFill="1" applyBorder="1" applyAlignment="1">
      <alignment vertical="center" wrapText="1"/>
    </xf>
    <xf numFmtId="0" fontId="0" fillId="10" borderId="20" xfId="0" applyFill="1" applyBorder="1" applyAlignment="1">
      <alignment vertical="center" wrapText="1"/>
    </xf>
    <xf numFmtId="0" fontId="8" fillId="10" borderId="7" xfId="0" applyFont="1" applyFill="1" applyBorder="1" applyAlignment="1">
      <alignment vertical="center" wrapText="1"/>
    </xf>
    <xf numFmtId="0" fontId="8" fillId="16" borderId="7" xfId="0" applyFont="1" applyFill="1" applyBorder="1" applyAlignment="1">
      <alignment vertical="center" wrapText="1"/>
    </xf>
    <xf numFmtId="0" fontId="8" fillId="16" borderId="19" xfId="0" applyFont="1" applyFill="1" applyBorder="1" applyAlignment="1">
      <alignment vertical="center" wrapText="1"/>
    </xf>
    <xf numFmtId="0" fontId="8" fillId="16" borderId="17" xfId="0" applyFont="1" applyFill="1" applyBorder="1" applyAlignment="1">
      <alignment vertical="center" wrapText="1"/>
    </xf>
    <xf numFmtId="0" fontId="8" fillId="16" borderId="20" xfId="0" applyFont="1" applyFill="1" applyBorder="1" applyAlignment="1">
      <alignment vertical="center" wrapText="1"/>
    </xf>
    <xf numFmtId="0" fontId="15" fillId="5" borderId="7" xfId="0" applyFont="1" applyFill="1" applyBorder="1" applyAlignment="1">
      <alignment horizontal="right"/>
    </xf>
    <xf numFmtId="0" fontId="15" fillId="5" borderId="8" xfId="0" applyFont="1" applyFill="1" applyBorder="1" applyAlignment="1">
      <alignment horizontal="right"/>
    </xf>
    <xf numFmtId="41" fontId="12" fillId="6" borderId="26" xfId="0" applyNumberFormat="1" applyFont="1" applyFill="1" applyBorder="1" applyAlignment="1">
      <alignment horizontal="left" vertical="top" wrapText="1"/>
    </xf>
    <xf numFmtId="41" fontId="12" fillId="6" borderId="27" xfId="0" applyNumberFormat="1" applyFont="1" applyFill="1" applyBorder="1" applyAlignment="1">
      <alignment horizontal="left" vertical="top" wrapText="1"/>
    </xf>
    <xf numFmtId="0" fontId="9" fillId="0" borderId="7" xfId="0" applyFont="1" applyBorder="1" applyAlignment="1">
      <alignment vertical="center" wrapText="1"/>
    </xf>
    <xf numFmtId="0" fontId="54" fillId="6" borderId="4" xfId="0" applyFont="1" applyFill="1" applyBorder="1" applyAlignment="1">
      <alignment horizontal="center" vertical="center" wrapText="1"/>
    </xf>
    <xf numFmtId="0" fontId="54" fillId="6" borderId="36" xfId="0" applyFont="1" applyFill="1" applyBorder="1" applyAlignment="1">
      <alignment horizontal="center" vertical="center" wrapText="1"/>
    </xf>
    <xf numFmtId="0" fontId="0" fillId="0" borderId="7" xfId="0" applyBorder="1"/>
    <xf numFmtId="0" fontId="0" fillId="0" borderId="8" xfId="0" applyBorder="1"/>
    <xf numFmtId="0" fontId="6" fillId="3" borderId="8" xfId="0" applyFont="1" applyFill="1" applyBorder="1" applyAlignment="1">
      <alignment horizontal="center" vertical="center"/>
    </xf>
    <xf numFmtId="0" fontId="6" fillId="3" borderId="22"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12" xfId="0" applyFont="1" applyBorder="1" applyAlignment="1">
      <alignment vertical="center" wrapText="1"/>
    </xf>
    <xf numFmtId="0" fontId="4" fillId="3" borderId="0" xfId="0" applyFont="1" applyFill="1" applyAlignment="1">
      <alignment vertical="center" wrapText="1"/>
    </xf>
    <xf numFmtId="0" fontId="10" fillId="8" borderId="8" xfId="0" applyFont="1" applyFill="1" applyBorder="1" applyAlignment="1">
      <alignment vertical="center" wrapText="1"/>
    </xf>
    <xf numFmtId="0" fontId="10" fillId="8" borderId="9" xfId="0" applyFont="1" applyFill="1" applyBorder="1" applyAlignment="1">
      <alignment vertical="center" wrapText="1"/>
    </xf>
    <xf numFmtId="0" fontId="10" fillId="8" borderId="10" xfId="0" applyFont="1" applyFill="1" applyBorder="1" applyAlignment="1">
      <alignment vertical="center" wrapText="1"/>
    </xf>
    <xf numFmtId="0" fontId="0" fillId="9" borderId="23" xfId="0" applyFill="1" applyBorder="1"/>
    <xf numFmtId="0" fontId="0" fillId="9" borderId="24" xfId="0" applyFill="1" applyBorder="1"/>
    <xf numFmtId="0" fontId="0" fillId="9" borderId="25" xfId="0" applyFill="1" applyBorder="1"/>
    <xf numFmtId="0" fontId="5" fillId="9" borderId="4" xfId="0" applyFont="1" applyFill="1" applyBorder="1"/>
    <xf numFmtId="0" fontId="5" fillId="9" borderId="5" xfId="0" applyFont="1" applyFill="1" applyBorder="1"/>
    <xf numFmtId="0" fontId="5" fillId="9" borderId="36" xfId="0" applyFont="1" applyFill="1" applyBorder="1"/>
    <xf numFmtId="0" fontId="5" fillId="9" borderId="8" xfId="0" applyFont="1" applyFill="1" applyBorder="1"/>
    <xf numFmtId="0" fontId="5" fillId="9" borderId="9" xfId="0" applyFont="1" applyFill="1" applyBorder="1"/>
    <xf numFmtId="0" fontId="5" fillId="9" borderId="22" xfId="0" applyFont="1" applyFill="1" applyBorder="1"/>
    <xf numFmtId="0" fontId="5" fillId="9" borderId="26" xfId="0" applyFont="1" applyFill="1" applyBorder="1"/>
    <xf numFmtId="0" fontId="5" fillId="9" borderId="24" xfId="0" applyFont="1" applyFill="1" applyBorder="1"/>
    <xf numFmtId="0" fontId="5" fillId="9" borderId="27" xfId="0" applyFont="1" applyFill="1" applyBorder="1"/>
    <xf numFmtId="0" fontId="0" fillId="8" borderId="35" xfId="0" applyFill="1" applyBorder="1"/>
    <xf numFmtId="0" fontId="0" fillId="8" borderId="5" xfId="0" applyFill="1" applyBorder="1"/>
    <xf numFmtId="0" fontId="0" fillId="8" borderId="6" xfId="0" applyFill="1" applyBorder="1"/>
    <xf numFmtId="0" fontId="0" fillId="8" borderId="21" xfId="0" applyFill="1" applyBorder="1"/>
    <xf numFmtId="0" fontId="0" fillId="8" borderId="9" xfId="0" applyFill="1" applyBorder="1"/>
    <xf numFmtId="0" fontId="0" fillId="8" borderId="10" xfId="0" applyFill="1" applyBorder="1"/>
    <xf numFmtId="0" fontId="0" fillId="8" borderId="23" xfId="0" applyFill="1" applyBorder="1"/>
    <xf numFmtId="0" fontId="0" fillId="8" borderId="24" xfId="0" applyFill="1" applyBorder="1"/>
    <xf numFmtId="0" fontId="0" fillId="8" borderId="25" xfId="0" applyFill="1" applyBorder="1"/>
    <xf numFmtId="0" fontId="5" fillId="8" borderId="4" xfId="0" applyFont="1" applyFill="1" applyBorder="1"/>
    <xf numFmtId="0" fontId="5" fillId="8" borderId="5" xfId="0" applyFont="1" applyFill="1" applyBorder="1"/>
    <xf numFmtId="0" fontId="5" fillId="8" borderId="36" xfId="0" applyFont="1" applyFill="1" applyBorder="1"/>
    <xf numFmtId="0" fontId="5" fillId="8" borderId="8" xfId="0" applyFont="1" applyFill="1" applyBorder="1"/>
    <xf numFmtId="0" fontId="5" fillId="8" borderId="9" xfId="0" applyFont="1" applyFill="1" applyBorder="1"/>
    <xf numFmtId="0" fontId="5" fillId="8" borderId="22" xfId="0" applyFont="1" applyFill="1" applyBorder="1"/>
    <xf numFmtId="0" fontId="5" fillId="8" borderId="26" xfId="0" applyFont="1" applyFill="1" applyBorder="1"/>
    <xf numFmtId="0" fontId="5" fillId="8" borderId="24" xfId="0" applyFont="1" applyFill="1" applyBorder="1"/>
    <xf numFmtId="0" fontId="5" fillId="8" borderId="27" xfId="0" applyFont="1" applyFill="1" applyBorder="1"/>
    <xf numFmtId="0" fontId="5" fillId="8" borderId="15" xfId="0" applyFont="1" applyFill="1" applyBorder="1"/>
    <xf numFmtId="0" fontId="5" fillId="8" borderId="52" xfId="0" applyFont="1" applyFill="1" applyBorder="1"/>
    <xf numFmtId="0" fontId="5" fillId="8" borderId="7" xfId="0" applyFont="1" applyFill="1" applyBorder="1"/>
    <xf numFmtId="0" fontId="5" fillId="8" borderId="49" xfId="0" applyFont="1" applyFill="1" applyBorder="1"/>
    <xf numFmtId="0" fontId="5" fillId="8" borderId="47" xfId="0" applyFont="1" applyFill="1" applyBorder="1"/>
    <xf numFmtId="0" fontId="5" fillId="8" borderId="50" xfId="0" applyFont="1" applyFill="1" applyBorder="1"/>
    <xf numFmtId="0" fontId="51" fillId="3" borderId="33" xfId="245" applyFont="1" applyFill="1" applyBorder="1" applyAlignment="1">
      <alignment horizontal="center" vertical="center"/>
    </xf>
    <xf numFmtId="0" fontId="8" fillId="5" borderId="1" xfId="0" applyFont="1" applyFill="1" applyBorder="1" applyAlignment="1">
      <alignment vertical="center" wrapText="1"/>
    </xf>
    <xf numFmtId="0" fontId="0" fillId="4" borderId="0" xfId="0" applyFill="1" applyAlignment="1">
      <alignment vertical="center" wrapText="1"/>
    </xf>
    <xf numFmtId="0" fontId="0" fillId="4" borderId="13" xfId="0" applyFill="1" applyBorder="1" applyAlignment="1">
      <alignment vertical="center" wrapText="1"/>
    </xf>
    <xf numFmtId="0" fontId="0" fillId="4" borderId="5" xfId="0" applyFill="1" applyBorder="1" applyAlignment="1">
      <alignment vertical="center" wrapText="1"/>
    </xf>
    <xf numFmtId="0" fontId="0" fillId="4" borderId="6" xfId="0" applyFill="1" applyBorder="1" applyAlignment="1">
      <alignment vertical="center" wrapText="1"/>
    </xf>
    <xf numFmtId="0" fontId="52" fillId="15" borderId="4" xfId="0" applyFont="1" applyFill="1" applyBorder="1" applyAlignment="1">
      <alignment horizontal="left" vertical="center"/>
    </xf>
    <xf numFmtId="0" fontId="52" fillId="15" borderId="5" xfId="0" applyFont="1" applyFill="1" applyBorder="1" applyAlignment="1">
      <alignment horizontal="left" vertical="center"/>
    </xf>
    <xf numFmtId="0" fontId="52" fillId="15" borderId="6" xfId="0" applyFont="1" applyFill="1" applyBorder="1" applyAlignment="1">
      <alignment horizontal="left" vertical="center"/>
    </xf>
    <xf numFmtId="0" fontId="52" fillId="13" borderId="4" xfId="0" applyFont="1" applyFill="1" applyBorder="1" applyAlignment="1">
      <alignment horizontal="left" vertical="center"/>
    </xf>
    <xf numFmtId="0" fontId="52" fillId="13" borderId="5" xfId="0" applyFont="1" applyFill="1" applyBorder="1" applyAlignment="1">
      <alignment horizontal="left" vertical="center"/>
    </xf>
    <xf numFmtId="0" fontId="52" fillId="13" borderId="6" xfId="0" applyFont="1" applyFill="1" applyBorder="1" applyAlignment="1">
      <alignment horizontal="left" vertical="center"/>
    </xf>
    <xf numFmtId="0" fontId="34" fillId="4" borderId="8" xfId="0" applyFont="1" applyFill="1" applyBorder="1" applyAlignment="1">
      <alignment horizontal="left" vertical="center"/>
    </xf>
    <xf numFmtId="0" fontId="34" fillId="4" borderId="9" xfId="0" applyFont="1" applyFill="1" applyBorder="1" applyAlignment="1">
      <alignment horizontal="left" vertical="center"/>
    </xf>
    <xf numFmtId="0" fontId="34" fillId="4" borderId="10" xfId="0" applyFont="1" applyFill="1" applyBorder="1" applyAlignment="1">
      <alignment horizontal="left" vertical="center"/>
    </xf>
    <xf numFmtId="0" fontId="33" fillId="4" borderId="8" xfId="0" applyFont="1" applyFill="1" applyBorder="1" applyAlignment="1">
      <alignment horizontal="left" vertical="center"/>
    </xf>
    <xf numFmtId="0" fontId="33" fillId="4" borderId="9" xfId="0" applyFont="1" applyFill="1" applyBorder="1" applyAlignment="1">
      <alignment horizontal="left" vertical="center"/>
    </xf>
    <xf numFmtId="0" fontId="33" fillId="4" borderId="10" xfId="0" applyFont="1" applyFill="1" applyBorder="1" applyAlignment="1">
      <alignment horizontal="left" vertical="center"/>
    </xf>
    <xf numFmtId="0" fontId="0" fillId="2" borderId="2" xfId="0" applyFill="1" applyBorder="1" applyAlignment="1">
      <alignment horizontal="left" vertical="center"/>
    </xf>
    <xf numFmtId="0" fontId="0" fillId="2" borderId="1"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33" fillId="4" borderId="2" xfId="0" applyFont="1" applyFill="1" applyBorder="1" applyAlignment="1">
      <alignment horizontal="left" vertical="center"/>
    </xf>
    <xf numFmtId="0" fontId="33" fillId="4" borderId="1" xfId="0" applyFont="1" applyFill="1" applyBorder="1" applyAlignment="1">
      <alignment horizontal="left" vertical="center"/>
    </xf>
    <xf numFmtId="0" fontId="33" fillId="4" borderId="3" xfId="0" applyFont="1" applyFill="1" applyBorder="1" applyAlignment="1">
      <alignment horizontal="left" vertical="center"/>
    </xf>
    <xf numFmtId="0" fontId="33" fillId="4" borderId="4" xfId="0" applyFont="1" applyFill="1" applyBorder="1" applyAlignment="1">
      <alignment horizontal="left" vertical="center"/>
    </xf>
    <xf numFmtId="0" fontId="33" fillId="4" borderId="5" xfId="0" applyFont="1" applyFill="1" applyBorder="1" applyAlignment="1">
      <alignment horizontal="left" vertical="center"/>
    </xf>
    <xf numFmtId="0" fontId="33" fillId="4" borderId="6" xfId="0" applyFont="1" applyFill="1" applyBorder="1" applyAlignment="1">
      <alignment horizontal="left" vertical="center"/>
    </xf>
    <xf numFmtId="0" fontId="5" fillId="29" borderId="7" xfId="0" applyFont="1" applyFill="1" applyBorder="1" applyAlignment="1">
      <alignment horizontal="left" vertical="center"/>
    </xf>
    <xf numFmtId="0" fontId="0" fillId="29" borderId="7" xfId="0" applyFill="1" applyBorder="1" applyAlignment="1">
      <alignment horizontal="left" vertical="top" wrapText="1"/>
    </xf>
    <xf numFmtId="0" fontId="76" fillId="29" borderId="7" xfId="0" applyFont="1" applyFill="1" applyBorder="1" applyAlignment="1">
      <alignment horizontal="center" vertical="center"/>
    </xf>
    <xf numFmtId="0" fontId="18" fillId="29" borderId="7" xfId="0" applyFont="1" applyFill="1" applyBorder="1" applyAlignment="1">
      <alignment horizontal="left" vertical="top" wrapText="1"/>
    </xf>
    <xf numFmtId="0" fontId="12" fillId="11" borderId="5" xfId="0" applyFont="1" applyFill="1" applyBorder="1" applyAlignment="1">
      <alignment horizontal="left" vertical="center"/>
    </xf>
    <xf numFmtId="49" fontId="9" fillId="6" borderId="8" xfId="0" applyNumberFormat="1" applyFont="1" applyFill="1" applyBorder="1" applyAlignment="1">
      <alignment horizontal="center" vertical="center" wrapText="1"/>
    </xf>
    <xf numFmtId="49" fontId="9" fillId="6" borderId="10" xfId="0" applyNumberFormat="1" applyFont="1" applyFill="1" applyBorder="1" applyAlignment="1">
      <alignment horizontal="center" vertical="center" wrapText="1"/>
    </xf>
    <xf numFmtId="0" fontId="21" fillId="3" borderId="1" xfId="0" applyFont="1" applyFill="1" applyBorder="1"/>
    <xf numFmtId="0" fontId="36" fillId="2" borderId="2" xfId="0" applyFont="1" applyFill="1" applyBorder="1" applyAlignment="1" applyProtection="1">
      <alignment horizontal="left" vertical="center" wrapText="1"/>
      <protection locked="0"/>
    </xf>
    <xf numFmtId="0" fontId="36" fillId="2" borderId="1" xfId="0" applyFont="1" applyFill="1" applyBorder="1" applyAlignment="1" applyProtection="1">
      <alignment horizontal="left" vertical="center" wrapText="1"/>
      <protection locked="0"/>
    </xf>
    <xf numFmtId="0" fontId="36" fillId="2" borderId="3" xfId="0" applyFont="1" applyFill="1" applyBorder="1" applyAlignment="1" applyProtection="1">
      <alignment horizontal="left" vertical="center" wrapText="1"/>
      <protection locked="0"/>
    </xf>
    <xf numFmtId="0" fontId="36" fillId="2" borderId="11" xfId="0" applyFont="1" applyFill="1" applyBorder="1" applyAlignment="1" applyProtection="1">
      <alignment horizontal="left" vertical="center" wrapText="1"/>
      <protection locked="0"/>
    </xf>
    <xf numFmtId="0" fontId="36" fillId="2" borderId="0" xfId="0" applyFont="1" applyFill="1" applyAlignment="1" applyProtection="1">
      <alignment horizontal="left" vertical="center" wrapText="1"/>
      <protection locked="0"/>
    </xf>
    <xf numFmtId="0" fontId="36" fillId="2" borderId="13" xfId="0" applyFont="1" applyFill="1" applyBorder="1" applyAlignment="1" applyProtection="1">
      <alignment horizontal="left" vertical="center" wrapText="1"/>
      <protection locked="0"/>
    </xf>
    <xf numFmtId="0" fontId="36" fillId="2" borderId="4" xfId="0" applyFont="1" applyFill="1" applyBorder="1" applyAlignment="1" applyProtection="1">
      <alignment horizontal="left" vertical="center" wrapText="1"/>
      <protection locked="0"/>
    </xf>
    <xf numFmtId="0" fontId="36" fillId="2" borderId="5" xfId="0" applyFont="1" applyFill="1" applyBorder="1" applyAlignment="1" applyProtection="1">
      <alignment horizontal="left" vertical="center" wrapText="1"/>
      <protection locked="0"/>
    </xf>
    <xf numFmtId="0" fontId="36" fillId="2" borderId="6" xfId="0" applyFont="1" applyFill="1" applyBorder="1" applyAlignment="1" applyProtection="1">
      <alignment horizontal="left" vertical="center" wrapText="1"/>
      <protection locked="0"/>
    </xf>
    <xf numFmtId="49" fontId="9" fillId="5" borderId="2" xfId="0" applyNumberFormat="1" applyFont="1" applyFill="1" applyBorder="1" applyAlignment="1" applyProtection="1">
      <alignment horizontal="center" vertical="center" wrapText="1"/>
      <protection locked="0"/>
    </xf>
    <xf numFmtId="49" fontId="9" fillId="5" borderId="3" xfId="0" applyNumberFormat="1" applyFont="1" applyFill="1" applyBorder="1" applyAlignment="1" applyProtection="1">
      <alignment horizontal="center" vertical="center" wrapText="1"/>
      <protection locked="0"/>
    </xf>
    <xf numFmtId="49" fontId="9" fillId="5" borderId="11" xfId="0" applyNumberFormat="1" applyFont="1" applyFill="1" applyBorder="1" applyAlignment="1" applyProtection="1">
      <alignment horizontal="center" vertical="center" wrapText="1"/>
      <protection locked="0"/>
    </xf>
    <xf numFmtId="49" fontId="9" fillId="5" borderId="13" xfId="0" applyNumberFormat="1" applyFont="1" applyFill="1" applyBorder="1" applyAlignment="1" applyProtection="1">
      <alignment horizontal="center" vertical="center" wrapText="1"/>
      <protection locked="0"/>
    </xf>
    <xf numFmtId="49" fontId="9" fillId="5" borderId="4" xfId="0" applyNumberFormat="1" applyFont="1" applyFill="1" applyBorder="1" applyAlignment="1" applyProtection="1">
      <alignment horizontal="center" vertical="center" wrapText="1"/>
      <protection locked="0"/>
    </xf>
    <xf numFmtId="49" fontId="9" fillId="5" borderId="6" xfId="0" applyNumberFormat="1" applyFont="1" applyFill="1" applyBorder="1" applyAlignment="1" applyProtection="1">
      <alignment horizontal="center" vertical="center" wrapText="1"/>
      <protection locked="0"/>
    </xf>
    <xf numFmtId="0" fontId="16" fillId="6" borderId="8"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10"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9" fillId="2" borderId="11" xfId="0" applyFont="1" applyFill="1" applyBorder="1" applyAlignment="1" applyProtection="1">
      <alignment horizontal="center" vertical="center"/>
      <protection locked="0"/>
    </xf>
    <xf numFmtId="0" fontId="39" fillId="2" borderId="0" xfId="0" applyFont="1" applyFill="1" applyAlignment="1" applyProtection="1">
      <alignment horizontal="center" vertical="center"/>
      <protection locked="0"/>
    </xf>
    <xf numFmtId="0" fontId="39" fillId="2" borderId="13" xfId="0" applyFont="1" applyFill="1" applyBorder="1" applyAlignment="1" applyProtection="1">
      <alignment horizontal="center" vertical="center"/>
      <protection locked="0"/>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0" fillId="2" borderId="7" xfId="0" applyFill="1" applyBorder="1" applyProtection="1">
      <protection locked="0"/>
    </xf>
    <xf numFmtId="0" fontId="0" fillId="4" borderId="7" xfId="0" applyFill="1" applyBorder="1" applyProtection="1">
      <protection locked="0"/>
    </xf>
    <xf numFmtId="0" fontId="0" fillId="2" borderId="7" xfId="0" applyFill="1" applyBorder="1" applyAlignment="1" applyProtection="1">
      <alignment horizontal="left" vertical="center" wrapText="1"/>
      <protection locked="0"/>
    </xf>
    <xf numFmtId="0" fontId="0" fillId="0" borderId="7" xfId="0" applyBorder="1" applyAlignment="1">
      <alignment horizontal="left" vertical="center"/>
    </xf>
    <xf numFmtId="0" fontId="0" fillId="0" borderId="7" xfId="0" applyBorder="1" applyAlignment="1">
      <alignment vertical="center"/>
    </xf>
    <xf numFmtId="0" fontId="13" fillId="9" borderId="7" xfId="0" applyFont="1" applyFill="1" applyBorder="1" applyAlignment="1" applyProtection="1">
      <alignment vertical="center"/>
      <protection locked="0"/>
    </xf>
    <xf numFmtId="0" fontId="13" fillId="9" borderId="7" xfId="0" applyFont="1" applyFill="1" applyBorder="1" applyAlignment="1" applyProtection="1">
      <alignment horizontal="center" vertical="center"/>
      <protection locked="0"/>
    </xf>
    <xf numFmtId="0" fontId="0" fillId="0" borderId="1" xfId="0" applyBorder="1" applyAlignment="1">
      <alignment vertical="center"/>
    </xf>
    <xf numFmtId="0" fontId="0" fillId="0" borderId="5" xfId="0" applyBorder="1" applyAlignment="1">
      <alignment vertical="center"/>
    </xf>
    <xf numFmtId="0" fontId="0" fillId="2" borderId="1" xfId="0"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6" xfId="0" applyFill="1" applyBorder="1" applyAlignment="1" applyProtection="1">
      <alignment vertical="center"/>
      <protection locked="0"/>
    </xf>
    <xf numFmtId="0" fontId="64" fillId="25" borderId="7" xfId="0" applyFont="1" applyFill="1" applyBorder="1" applyAlignment="1">
      <alignment horizontal="center" vertical="center"/>
    </xf>
    <xf numFmtId="0" fontId="0" fillId="21" borderId="8" xfId="0" applyFill="1" applyBorder="1" applyAlignment="1">
      <alignment horizontal="center"/>
    </xf>
    <xf numFmtId="0" fontId="0" fillId="21" borderId="10" xfId="0" applyFill="1" applyBorder="1" applyAlignment="1">
      <alignment horizontal="center"/>
    </xf>
    <xf numFmtId="0" fontId="0" fillId="20" borderId="7" xfId="0" applyFill="1" applyBorder="1" applyAlignment="1">
      <alignment horizontal="center"/>
    </xf>
    <xf numFmtId="0" fontId="5" fillId="21" borderId="7" xfId="0" applyFont="1" applyFill="1" applyBorder="1" applyAlignment="1">
      <alignment horizontal="center" vertical="top"/>
    </xf>
    <xf numFmtId="44" fontId="0" fillId="19" borderId="8" xfId="0" applyNumberFormat="1" applyFill="1" applyBorder="1"/>
    <xf numFmtId="44" fontId="0" fillId="19" borderId="9" xfId="0" applyNumberFormat="1" applyFill="1" applyBorder="1"/>
    <xf numFmtId="44" fontId="0" fillId="19" borderId="10" xfId="0" applyNumberFormat="1" applyFill="1" applyBorder="1"/>
    <xf numFmtId="0" fontId="43" fillId="2" borderId="11" xfId="0" applyFont="1" applyFill="1" applyBorder="1" applyAlignment="1">
      <alignment horizontal="center" vertical="center"/>
    </xf>
    <xf numFmtId="0" fontId="43" fillId="2" borderId="0" xfId="0" applyFont="1" applyFill="1" applyAlignment="1">
      <alignment horizontal="center" vertical="center"/>
    </xf>
    <xf numFmtId="0" fontId="43" fillId="2" borderId="13" xfId="0" applyFont="1" applyFill="1" applyBorder="1" applyAlignment="1">
      <alignment horizontal="center" vertical="center"/>
    </xf>
    <xf numFmtId="0" fontId="0" fillId="0" borderId="9" xfId="0" applyBorder="1"/>
    <xf numFmtId="0" fontId="0" fillId="0" borderId="10" xfId="0" applyBorder="1"/>
    <xf numFmtId="0" fontId="0" fillId="2" borderId="8" xfId="0" applyFill="1" applyBorder="1"/>
    <xf numFmtId="0" fontId="0" fillId="2" borderId="9" xfId="0" applyFill="1" applyBorder="1"/>
    <xf numFmtId="0" fontId="0" fillId="2" borderId="10" xfId="0" applyFill="1" applyBorder="1"/>
    <xf numFmtId="0" fontId="7" fillId="4" borderId="8" xfId="0" applyFont="1" applyFill="1" applyBorder="1" applyAlignment="1">
      <alignment horizontal="right"/>
    </xf>
    <xf numFmtId="0" fontId="7" fillId="4" borderId="9" xfId="0" applyFont="1" applyFill="1" applyBorder="1" applyAlignment="1">
      <alignment horizontal="right"/>
    </xf>
    <xf numFmtId="0" fontId="7" fillId="4" borderId="10" xfId="0" applyFont="1" applyFill="1" applyBorder="1" applyAlignment="1">
      <alignment horizontal="right"/>
    </xf>
    <xf numFmtId="41" fontId="0" fillId="4" borderId="8" xfId="0" applyNumberFormat="1" applyFill="1" applyBorder="1" applyProtection="1">
      <protection locked="0"/>
    </xf>
    <xf numFmtId="41" fontId="0" fillId="4" borderId="9" xfId="0" applyNumberFormat="1" applyFill="1" applyBorder="1" applyProtection="1">
      <protection locked="0"/>
    </xf>
    <xf numFmtId="0" fontId="0" fillId="4" borderId="8" xfId="0" applyFill="1" applyBorder="1"/>
    <xf numFmtId="0" fontId="0" fillId="4" borderId="9" xfId="0" applyFill="1" applyBorder="1"/>
    <xf numFmtId="0" fontId="2" fillId="9" borderId="2" xfId="0" applyFont="1" applyFill="1" applyBorder="1" applyAlignment="1">
      <alignment vertical="center" wrapText="1"/>
    </xf>
    <xf numFmtId="0" fontId="2" fillId="9" borderId="1" xfId="0" applyFont="1" applyFill="1" applyBorder="1" applyAlignment="1">
      <alignment vertical="center" wrapText="1"/>
    </xf>
    <xf numFmtId="0" fontId="2" fillId="9" borderId="3" xfId="0" applyFont="1" applyFill="1" applyBorder="1" applyAlignment="1">
      <alignment vertical="center" wrapText="1"/>
    </xf>
    <xf numFmtId="0" fontId="2" fillId="9" borderId="14" xfId="0" applyFont="1" applyFill="1" applyBorder="1" applyAlignment="1">
      <alignment horizontal="center" vertical="center"/>
    </xf>
    <xf numFmtId="0" fontId="2" fillId="9" borderId="2" xfId="0" applyFont="1" applyFill="1" applyBorder="1" applyAlignment="1">
      <alignment horizontal="center" vertical="center"/>
    </xf>
    <xf numFmtId="0" fontId="38" fillId="3" borderId="33" xfId="0" applyFont="1" applyFill="1" applyBorder="1" applyAlignment="1">
      <alignment horizontal="center"/>
    </xf>
    <xf numFmtId="0" fontId="12" fillId="3" borderId="5" xfId="0" applyFont="1" applyFill="1" applyBorder="1" applyAlignment="1">
      <alignment horizontal="left"/>
    </xf>
    <xf numFmtId="0" fontId="2" fillId="9" borderId="41" xfId="0" applyFont="1" applyFill="1" applyBorder="1" applyAlignment="1" applyProtection="1">
      <alignment horizontal="center" vertical="center"/>
      <protection locked="0"/>
    </xf>
    <xf numFmtId="0" fontId="2" fillId="9" borderId="1" xfId="0" applyFont="1" applyFill="1" applyBorder="1" applyAlignment="1" applyProtection="1">
      <alignment horizontal="center" vertical="center"/>
      <protection locked="0"/>
    </xf>
    <xf numFmtId="0" fontId="0" fillId="4" borderId="10" xfId="0" applyFill="1" applyBorder="1"/>
    <xf numFmtId="0" fontId="0" fillId="4" borderId="8" xfId="0" applyFill="1" applyBorder="1" applyAlignment="1">
      <alignment horizontal="left"/>
    </xf>
    <xf numFmtId="0" fontId="0" fillId="4" borderId="9" xfId="0" applyFill="1" applyBorder="1" applyAlignment="1">
      <alignment horizontal="left"/>
    </xf>
    <xf numFmtId="0" fontId="0" fillId="4" borderId="10" xfId="0" applyFill="1" applyBorder="1" applyAlignment="1">
      <alignment horizontal="left"/>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2" borderId="2" xfId="0" applyFill="1" applyBorder="1" applyAlignment="1">
      <alignment horizontal="left"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1" fillId="19" borderId="8" xfId="0" applyFont="1" applyFill="1" applyBorder="1"/>
    <xf numFmtId="0" fontId="1" fillId="19" borderId="9" xfId="0" applyFont="1" applyFill="1" applyBorder="1"/>
    <xf numFmtId="0" fontId="1" fillId="19" borderId="10" xfId="0" applyFont="1" applyFill="1" applyBorder="1"/>
    <xf numFmtId="0" fontId="0" fillId="21" borderId="8" xfId="0" applyFill="1" applyBorder="1" applyAlignment="1">
      <alignment horizontal="center" vertical="center"/>
    </xf>
    <xf numFmtId="0" fontId="0" fillId="21" borderId="9" xfId="0" applyFill="1" applyBorder="1" applyAlignment="1">
      <alignment horizontal="center" vertical="center"/>
    </xf>
    <xf numFmtId="0" fontId="59" fillId="19" borderId="8" xfId="0" applyFont="1" applyFill="1" applyBorder="1" applyAlignment="1">
      <alignment horizontal="center" vertical="center"/>
    </xf>
    <xf numFmtId="0" fontId="59" fillId="19" borderId="9" xfId="0" applyFont="1" applyFill="1" applyBorder="1" applyAlignment="1">
      <alignment horizontal="center" vertical="center"/>
    </xf>
    <xf numFmtId="0" fontId="59" fillId="19" borderId="10" xfId="0" applyFont="1" applyFill="1" applyBorder="1" applyAlignment="1">
      <alignment horizontal="center" vertical="center"/>
    </xf>
    <xf numFmtId="0" fontId="59" fillId="21" borderId="7" xfId="0" applyFont="1" applyFill="1" applyBorder="1" applyAlignment="1">
      <alignment horizontal="center" vertical="center" wrapText="1"/>
    </xf>
    <xf numFmtId="0" fontId="59" fillId="19" borderId="8" xfId="0" applyFont="1" applyFill="1" applyBorder="1" applyAlignment="1">
      <alignment horizontal="center" vertical="center" wrapText="1"/>
    </xf>
    <xf numFmtId="0" fontId="59" fillId="19" borderId="9" xfId="0" applyFont="1" applyFill="1" applyBorder="1" applyAlignment="1">
      <alignment horizontal="center" vertical="center" wrapText="1"/>
    </xf>
    <xf numFmtId="0" fontId="59" fillId="19" borderId="10" xfId="0" applyFont="1" applyFill="1" applyBorder="1" applyAlignment="1">
      <alignment horizontal="center" vertical="center" wrapText="1"/>
    </xf>
    <xf numFmtId="0" fontId="44" fillId="4" borderId="23" xfId="0" applyFont="1" applyFill="1" applyBorder="1" applyAlignment="1">
      <alignment horizontal="right"/>
    </xf>
    <xf numFmtId="0" fontId="44" fillId="4" borderId="24" xfId="0" applyFont="1" applyFill="1" applyBorder="1" applyAlignment="1">
      <alignment horizontal="right"/>
    </xf>
    <xf numFmtId="0" fontId="44" fillId="4" borderId="25" xfId="0" applyFont="1" applyFill="1" applyBorder="1" applyAlignment="1">
      <alignment horizontal="right"/>
    </xf>
    <xf numFmtId="41" fontId="0" fillId="4" borderId="26" xfId="0" applyNumberFormat="1" applyFill="1" applyBorder="1" applyAlignment="1" applyProtection="1">
      <alignment horizontal="center"/>
      <protection locked="0"/>
    </xf>
    <xf numFmtId="41" fontId="0" fillId="4" borderId="24" xfId="0" applyNumberFormat="1" applyFill="1" applyBorder="1" applyAlignment="1" applyProtection="1">
      <alignment horizontal="center"/>
      <protection locked="0"/>
    </xf>
    <xf numFmtId="41" fontId="0" fillId="4" borderId="27" xfId="0" applyNumberFormat="1" applyFill="1" applyBorder="1" applyAlignment="1" applyProtection="1">
      <alignment horizontal="center"/>
      <protection locked="0"/>
    </xf>
    <xf numFmtId="0" fontId="44" fillId="4" borderId="16" xfId="0" applyFont="1" applyFill="1" applyBorder="1" applyAlignment="1">
      <alignment horizontal="right"/>
    </xf>
    <xf numFmtId="0" fontId="44" fillId="4" borderId="17" xfId="0" applyFont="1" applyFill="1" applyBorder="1" applyAlignment="1">
      <alignment horizontal="right"/>
    </xf>
    <xf numFmtId="0" fontId="44" fillId="4" borderId="20" xfId="0" applyFont="1" applyFill="1" applyBorder="1" applyAlignment="1">
      <alignment horizontal="right"/>
    </xf>
    <xf numFmtId="41" fontId="0" fillId="4" borderId="16" xfId="0" applyNumberFormat="1" applyFill="1" applyBorder="1" applyProtection="1">
      <protection locked="0"/>
    </xf>
    <xf numFmtId="41" fontId="0" fillId="4" borderId="17" xfId="0" applyNumberFormat="1" applyFill="1" applyBorder="1" applyProtection="1">
      <protection locked="0"/>
    </xf>
    <xf numFmtId="41" fontId="0" fillId="4" borderId="20" xfId="0" applyNumberFormat="1" applyFill="1" applyBorder="1" applyProtection="1">
      <protection locked="0"/>
    </xf>
    <xf numFmtId="0" fontId="46" fillId="4" borderId="23" xfId="0" applyFont="1" applyFill="1" applyBorder="1" applyAlignment="1">
      <alignment horizontal="right"/>
    </xf>
    <xf numFmtId="0" fontId="46" fillId="4" borderId="24" xfId="0" applyFont="1" applyFill="1" applyBorder="1" applyAlignment="1">
      <alignment horizontal="right"/>
    </xf>
    <xf numFmtId="0" fontId="46" fillId="4" borderId="27" xfId="0" applyFont="1" applyFill="1" applyBorder="1" applyAlignment="1">
      <alignment horizontal="right"/>
    </xf>
    <xf numFmtId="0" fontId="0" fillId="2" borderId="2" xfId="0" applyFill="1" applyBorder="1" applyAlignment="1">
      <alignment vertical="center"/>
    </xf>
    <xf numFmtId="0" fontId="0" fillId="2" borderId="1"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8" xfId="0" applyFill="1" applyBorder="1" applyAlignment="1">
      <alignment horizontal="right"/>
    </xf>
    <xf numFmtId="0" fontId="0" fillId="2" borderId="9" xfId="0" applyFill="1" applyBorder="1" applyAlignment="1">
      <alignment horizontal="right"/>
    </xf>
    <xf numFmtId="0" fontId="0" fillId="2" borderId="10" xfId="0" applyFill="1" applyBorder="1" applyAlignment="1">
      <alignment horizontal="right"/>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41" fontId="0" fillId="4" borderId="8" xfId="0" applyNumberFormat="1" applyFill="1" applyBorder="1" applyAlignment="1" applyProtection="1">
      <alignment horizontal="center"/>
      <protection locked="0"/>
    </xf>
    <xf numFmtId="41" fontId="0" fillId="4" borderId="9" xfId="0" applyNumberFormat="1" applyFill="1" applyBorder="1" applyAlignment="1" applyProtection="1">
      <alignment horizontal="center"/>
      <protection locked="0"/>
    </xf>
    <xf numFmtId="41" fontId="0" fillId="4" borderId="22" xfId="0" applyNumberFormat="1" applyFill="1" applyBorder="1" applyAlignment="1" applyProtection="1">
      <alignment horizontal="center"/>
      <protection locked="0"/>
    </xf>
    <xf numFmtId="41" fontId="0" fillId="2" borderId="8" xfId="0" applyNumberFormat="1" applyFill="1" applyBorder="1" applyProtection="1">
      <protection locked="0"/>
    </xf>
    <xf numFmtId="41" fontId="0" fillId="2" borderId="9" xfId="0" applyNumberFormat="1" applyFill="1" applyBorder="1" applyProtection="1">
      <protection locked="0"/>
    </xf>
    <xf numFmtId="0" fontId="44" fillId="4" borderId="18" xfId="0" applyFont="1" applyFill="1" applyBorder="1" applyAlignment="1">
      <alignment horizontal="right"/>
    </xf>
    <xf numFmtId="41" fontId="0" fillId="4" borderId="19" xfId="0" applyNumberFormat="1" applyFill="1" applyBorder="1" applyAlignment="1" applyProtection="1">
      <alignment vertical="top"/>
      <protection locked="0"/>
    </xf>
    <xf numFmtId="41" fontId="0" fillId="4" borderId="17" xfId="0" applyNumberFormat="1" applyFill="1" applyBorder="1" applyAlignment="1" applyProtection="1">
      <alignment vertical="top"/>
      <protection locked="0"/>
    </xf>
    <xf numFmtId="41" fontId="0" fillId="4" borderId="20" xfId="0" applyNumberFormat="1" applyFill="1" applyBorder="1" applyAlignment="1" applyProtection="1">
      <alignment vertical="top"/>
      <protection locked="0"/>
    </xf>
    <xf numFmtId="0" fontId="44" fillId="4" borderId="21" xfId="0" applyFont="1" applyFill="1" applyBorder="1" applyAlignment="1">
      <alignment horizontal="right"/>
    </xf>
    <xf numFmtId="0" fontId="44" fillId="4" borderId="9" xfId="0" applyFont="1" applyFill="1" applyBorder="1" applyAlignment="1">
      <alignment horizontal="right"/>
    </xf>
    <xf numFmtId="0" fontId="44" fillId="4" borderId="10" xfId="0" applyFont="1" applyFill="1" applyBorder="1" applyAlignment="1">
      <alignment horizontal="right"/>
    </xf>
    <xf numFmtId="0" fontId="4" fillId="7" borderId="2" xfId="0" applyFont="1" applyFill="1" applyBorder="1" applyAlignment="1">
      <alignment horizontal="right"/>
    </xf>
    <xf numFmtId="0" fontId="4" fillId="7" borderId="1" xfId="0" applyFont="1" applyFill="1" applyBorder="1" applyAlignment="1">
      <alignment horizontal="right"/>
    </xf>
    <xf numFmtId="0" fontId="4" fillId="7" borderId="3" xfId="0" applyFont="1" applyFill="1" applyBorder="1" applyAlignment="1">
      <alignment horizontal="right"/>
    </xf>
    <xf numFmtId="41" fontId="4" fillId="7" borderId="2" xfId="0" applyNumberFormat="1" applyFont="1" applyFill="1" applyBorder="1"/>
    <xf numFmtId="41" fontId="4" fillId="7" borderId="1" xfId="0" applyNumberFormat="1" applyFont="1" applyFill="1" applyBorder="1"/>
    <xf numFmtId="0" fontId="44" fillId="4" borderId="28" xfId="0" applyFont="1" applyFill="1" applyBorder="1" applyAlignment="1">
      <alignment horizontal="right"/>
    </xf>
    <xf numFmtId="0" fontId="44" fillId="4" borderId="1" xfId="0" applyFont="1" applyFill="1" applyBorder="1" applyAlignment="1">
      <alignment horizontal="right"/>
    </xf>
    <xf numFmtId="0" fontId="44" fillId="4" borderId="3" xfId="0" applyFont="1" applyFill="1" applyBorder="1" applyAlignment="1">
      <alignment horizontal="right"/>
    </xf>
    <xf numFmtId="41" fontId="0" fillId="4" borderId="2" xfId="0" applyNumberFormat="1" applyFill="1" applyBorder="1" applyProtection="1">
      <protection locked="0"/>
    </xf>
    <xf numFmtId="41" fontId="0" fillId="4" borderId="1" xfId="0" applyNumberFormat="1" applyFill="1" applyBorder="1" applyProtection="1">
      <protection locked="0"/>
    </xf>
    <xf numFmtId="41" fontId="0" fillId="4" borderId="29" xfId="0" applyNumberFormat="1" applyFill="1" applyBorder="1" applyProtection="1">
      <protection locked="0"/>
    </xf>
    <xf numFmtId="0" fontId="21" fillId="6" borderId="4" xfId="0" applyFont="1" applyFill="1" applyBorder="1" applyAlignment="1">
      <alignment horizontal="center" vertical="center" wrapText="1"/>
    </xf>
    <xf numFmtId="0" fontId="21" fillId="6" borderId="36" xfId="0" applyFont="1" applyFill="1" applyBorder="1" applyAlignment="1">
      <alignment horizontal="center" vertical="center" wrapText="1"/>
    </xf>
    <xf numFmtId="41" fontId="0" fillId="4" borderId="23" xfId="0" applyNumberFormat="1" applyFill="1" applyBorder="1" applyProtection="1">
      <protection locked="0"/>
    </xf>
    <xf numFmtId="41" fontId="0" fillId="4" borderId="24" xfId="0" applyNumberFormat="1" applyFill="1" applyBorder="1" applyProtection="1">
      <protection locked="0"/>
    </xf>
    <xf numFmtId="41" fontId="0" fillId="4" borderId="27" xfId="0" applyNumberFormat="1" applyFill="1" applyBorder="1" applyProtection="1">
      <protection locked="0"/>
    </xf>
    <xf numFmtId="0" fontId="45" fillId="3" borderId="7" xfId="0" applyFont="1" applyFill="1" applyBorder="1" applyAlignment="1" applyProtection="1">
      <alignment horizontal="center"/>
      <protection locked="0"/>
    </xf>
    <xf numFmtId="41" fontId="44" fillId="4" borderId="7" xfId="0" applyNumberFormat="1" applyFont="1" applyFill="1" applyBorder="1" applyAlignment="1" applyProtection="1">
      <alignment horizontal="center" vertical="top"/>
      <protection locked="0"/>
    </xf>
    <xf numFmtId="0" fontId="44" fillId="3" borderId="7" xfId="0" applyFont="1" applyFill="1" applyBorder="1" applyAlignment="1" applyProtection="1">
      <alignment horizontal="center" vertical="top"/>
      <protection locked="0"/>
    </xf>
    <xf numFmtId="0" fontId="17" fillId="3" borderId="9" xfId="0" applyFont="1" applyFill="1" applyBorder="1" applyAlignment="1" applyProtection="1">
      <alignment horizontal="left" vertical="top"/>
      <protection locked="0"/>
    </xf>
    <xf numFmtId="0" fontId="4" fillId="3" borderId="9" xfId="0" applyFont="1" applyFill="1" applyBorder="1" applyAlignment="1" applyProtection="1">
      <alignment horizontal="left" vertical="top"/>
      <protection locked="0"/>
    </xf>
    <xf numFmtId="0" fontId="46" fillId="4" borderId="8" xfId="0" applyFont="1" applyFill="1" applyBorder="1" applyAlignment="1" applyProtection="1">
      <alignment horizontal="left" vertical="center"/>
      <protection locked="0"/>
    </xf>
    <xf numFmtId="0" fontId="46" fillId="4" borderId="9" xfId="0" applyFont="1" applyFill="1" applyBorder="1" applyAlignment="1" applyProtection="1">
      <alignment horizontal="left" vertical="center"/>
      <protection locked="0"/>
    </xf>
    <xf numFmtId="0" fontId="46" fillId="4" borderId="10" xfId="0" applyFont="1" applyFill="1" applyBorder="1" applyAlignment="1" applyProtection="1">
      <alignment horizontal="left" vertical="center"/>
      <protection locked="0"/>
    </xf>
    <xf numFmtId="41" fontId="0" fillId="4" borderId="22" xfId="0" applyNumberFormat="1" applyFill="1" applyBorder="1" applyProtection="1">
      <protection locked="0"/>
    </xf>
    <xf numFmtId="0" fontId="71" fillId="25" borderId="8" xfId="0" applyFont="1" applyFill="1" applyBorder="1" applyAlignment="1" applyProtection="1">
      <alignment horizontal="left" vertical="center" wrapText="1"/>
      <protection locked="0"/>
    </xf>
    <xf numFmtId="0" fontId="71" fillId="25" borderId="9" xfId="0" applyFont="1" applyFill="1" applyBorder="1" applyAlignment="1" applyProtection="1">
      <alignment horizontal="left" vertical="center" wrapText="1"/>
      <protection locked="0"/>
    </xf>
    <xf numFmtId="0" fontId="71" fillId="25" borderId="10" xfId="0" applyFont="1" applyFill="1" applyBorder="1" applyAlignment="1" applyProtection="1">
      <alignment horizontal="left" vertical="center" wrapText="1"/>
      <protection locked="0"/>
    </xf>
    <xf numFmtId="0" fontId="67" fillId="28" borderId="7" xfId="0" applyFont="1" applyFill="1" applyBorder="1" applyAlignment="1">
      <alignment horizontal="center" vertical="top"/>
    </xf>
    <xf numFmtId="14" fontId="73" fillId="28" borderId="8" xfId="0" applyNumberFormat="1" applyFont="1" applyFill="1" applyBorder="1" applyAlignment="1" applyProtection="1">
      <alignment horizontal="center" vertical="center"/>
      <protection locked="0"/>
    </xf>
    <xf numFmtId="14" fontId="73" fillId="28" borderId="10" xfId="0" applyNumberFormat="1" applyFont="1" applyFill="1" applyBorder="1" applyAlignment="1" applyProtection="1">
      <alignment horizontal="center" vertical="center"/>
      <protection locked="0"/>
    </xf>
    <xf numFmtId="0" fontId="69" fillId="25" borderId="8" xfId="0" applyFont="1" applyFill="1" applyBorder="1" applyAlignment="1" applyProtection="1">
      <alignment horizontal="left" vertical="center" wrapText="1"/>
      <protection locked="0"/>
    </xf>
    <xf numFmtId="0" fontId="69" fillId="25" borderId="9" xfId="0" applyFont="1" applyFill="1" applyBorder="1" applyAlignment="1" applyProtection="1">
      <alignment horizontal="left" vertical="center" wrapText="1"/>
      <protection locked="0"/>
    </xf>
    <xf numFmtId="0" fontId="69" fillId="25" borderId="10"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protection locked="0"/>
    </xf>
    <xf numFmtId="0" fontId="44" fillId="4" borderId="16" xfId="0" applyFont="1" applyFill="1" applyBorder="1" applyAlignment="1">
      <alignment horizontal="left" vertical="top"/>
    </xf>
    <xf numFmtId="0" fontId="44" fillId="4" borderId="17" xfId="0" applyFont="1" applyFill="1" applyBorder="1" applyAlignment="1">
      <alignment horizontal="left" vertical="top"/>
    </xf>
    <xf numFmtId="0" fontId="44" fillId="4" borderId="20" xfId="0" applyFont="1" applyFill="1" applyBorder="1" applyAlignment="1">
      <alignment horizontal="left" vertical="top"/>
    </xf>
    <xf numFmtId="0" fontId="4" fillId="3" borderId="21" xfId="0" applyFont="1" applyFill="1" applyBorder="1" applyAlignment="1" applyProtection="1">
      <alignment horizontal="center" vertical="top"/>
      <protection locked="0"/>
    </xf>
    <xf numFmtId="0" fontId="4" fillId="3" borderId="9" xfId="0" applyFont="1" applyFill="1" applyBorder="1" applyAlignment="1" applyProtection="1">
      <alignment horizontal="center" vertical="top"/>
      <protection locked="0"/>
    </xf>
    <xf numFmtId="0" fontId="41" fillId="2" borderId="8" xfId="0" applyFont="1" applyFill="1" applyBorder="1" applyAlignment="1">
      <alignment horizontal="right"/>
    </xf>
    <xf numFmtId="0" fontId="41" fillId="2" borderId="9" xfId="0" applyFont="1" applyFill="1" applyBorder="1" applyAlignment="1">
      <alignment horizontal="right"/>
    </xf>
    <xf numFmtId="0" fontId="41" fillId="2" borderId="10" xfId="0" applyFont="1" applyFill="1" applyBorder="1" applyAlignment="1">
      <alignment horizontal="right"/>
    </xf>
    <xf numFmtId="14" fontId="72" fillId="28" borderId="8" xfId="0" applyNumberFormat="1" applyFont="1" applyFill="1" applyBorder="1" applyAlignment="1" applyProtection="1">
      <alignment horizontal="center" vertical="center"/>
      <protection locked="0"/>
    </xf>
    <xf numFmtId="14" fontId="72" fillId="28" borderId="10" xfId="0" applyNumberFormat="1" applyFont="1" applyFill="1" applyBorder="1" applyAlignment="1" applyProtection="1">
      <alignment horizontal="center" vertical="center"/>
      <protection locked="0"/>
    </xf>
    <xf numFmtId="0" fontId="0" fillId="4" borderId="8" xfId="0" applyFill="1" applyBorder="1" applyAlignment="1">
      <alignment horizontal="right"/>
    </xf>
    <xf numFmtId="0" fontId="0" fillId="4" borderId="9" xfId="0" applyFill="1" applyBorder="1" applyAlignment="1">
      <alignment horizontal="right"/>
    </xf>
    <xf numFmtId="0" fontId="0" fillId="4" borderId="10" xfId="0" applyFill="1" applyBorder="1" applyAlignment="1">
      <alignment horizontal="right"/>
    </xf>
    <xf numFmtId="0" fontId="45" fillId="2" borderId="7" xfId="0" applyFont="1" applyFill="1" applyBorder="1" applyAlignment="1">
      <alignment horizontal="center" vertical="center"/>
    </xf>
    <xf numFmtId="0" fontId="66" fillId="26" borderId="7" xfId="0" applyFont="1" applyFill="1" applyBorder="1" applyAlignment="1" applyProtection="1">
      <alignment horizontal="center" vertical="center"/>
      <protection locked="0"/>
    </xf>
    <xf numFmtId="0" fontId="67" fillId="26" borderId="7" xfId="0" applyFont="1" applyFill="1" applyBorder="1" applyAlignment="1" applyProtection="1">
      <alignment horizontal="center" vertical="center" wrapText="1"/>
      <protection locked="0"/>
    </xf>
    <xf numFmtId="0" fontId="68" fillId="26" borderId="7" xfId="0" applyFont="1" applyFill="1" applyBorder="1" applyAlignment="1">
      <alignment horizontal="center" vertical="center" wrapText="1"/>
    </xf>
    <xf numFmtId="0" fontId="66" fillId="27" borderId="8" xfId="0" applyFont="1" applyFill="1" applyBorder="1" applyAlignment="1">
      <alignment horizontal="center" vertical="center" wrapText="1"/>
    </xf>
    <xf numFmtId="0" fontId="66" fillId="27" borderId="9" xfId="0" applyFont="1" applyFill="1" applyBorder="1" applyAlignment="1">
      <alignment horizontal="center" vertical="center" wrapText="1"/>
    </xf>
    <xf numFmtId="0" fontId="66" fillId="27" borderId="10" xfId="0" applyFont="1" applyFill="1" applyBorder="1" applyAlignment="1">
      <alignment horizontal="center" vertical="center" wrapText="1"/>
    </xf>
    <xf numFmtId="166" fontId="72" fillId="28" borderId="8" xfId="0" applyNumberFormat="1" applyFont="1" applyFill="1" applyBorder="1" applyAlignment="1" applyProtection="1">
      <alignment horizontal="center" vertical="center"/>
      <protection locked="0"/>
    </xf>
    <xf numFmtId="166" fontId="72" fillId="28" borderId="10" xfId="0" applyNumberFormat="1" applyFont="1" applyFill="1" applyBorder="1" applyAlignment="1" applyProtection="1">
      <alignment horizontal="center" vertical="center"/>
      <protection locked="0"/>
    </xf>
    <xf numFmtId="0" fontId="60" fillId="19" borderId="4" xfId="0" applyFont="1" applyFill="1" applyBorder="1" applyAlignment="1">
      <alignment vertical="center" wrapText="1"/>
    </xf>
    <xf numFmtId="0" fontId="60" fillId="19" borderId="6" xfId="0" applyFont="1" applyFill="1" applyBorder="1" applyAlignment="1">
      <alignment vertical="center" wrapText="1"/>
    </xf>
    <xf numFmtId="0" fontId="61" fillId="19" borderId="8" xfId="0" applyFont="1" applyFill="1" applyBorder="1" applyAlignment="1" applyProtection="1">
      <alignment vertical="center" wrapText="1"/>
      <protection locked="0"/>
    </xf>
    <xf numFmtId="0" fontId="61" fillId="19" borderId="10" xfId="0" applyFont="1" applyFill="1" applyBorder="1" applyAlignment="1" applyProtection="1">
      <alignment vertical="center" wrapText="1"/>
      <protection locked="0"/>
    </xf>
    <xf numFmtId="0" fontId="0" fillId="0" borderId="0" xfId="0" applyAlignment="1">
      <alignment horizontal="left" vertical="top"/>
    </xf>
    <xf numFmtId="0" fontId="21" fillId="20" borderId="2" xfId="0" applyFont="1" applyFill="1" applyBorder="1" applyAlignment="1">
      <alignment horizontal="right"/>
    </xf>
    <xf numFmtId="0" fontId="21" fillId="20" borderId="1" xfId="0" applyFont="1" applyFill="1" applyBorder="1" applyAlignment="1">
      <alignment horizontal="right"/>
    </xf>
    <xf numFmtId="0" fontId="21" fillId="20" borderId="3" xfId="0" applyFont="1" applyFill="1" applyBorder="1" applyAlignment="1">
      <alignment horizontal="right"/>
    </xf>
    <xf numFmtId="0" fontId="21" fillId="20" borderId="7" xfId="0" applyFont="1" applyFill="1" applyBorder="1" applyAlignment="1">
      <alignment horizontal="center" vertical="center"/>
    </xf>
    <xf numFmtId="44" fontId="12" fillId="20" borderId="7" xfId="0" applyNumberFormat="1" applyFont="1" applyFill="1" applyBorder="1"/>
    <xf numFmtId="44" fontId="54" fillId="6" borderId="8" xfId="246" applyFont="1" applyFill="1" applyBorder="1" applyAlignment="1" applyProtection="1">
      <alignment vertical="center" wrapText="1"/>
      <protection locked="0"/>
    </xf>
    <xf numFmtId="44" fontId="54" fillId="6" borderId="10" xfId="246" applyFont="1" applyFill="1" applyBorder="1" applyAlignment="1" applyProtection="1">
      <alignment vertical="center" wrapText="1"/>
      <protection locked="0"/>
    </xf>
    <xf numFmtId="0" fontId="5" fillId="6" borderId="42" xfId="0" applyFont="1" applyFill="1" applyBorder="1" applyAlignment="1">
      <alignment horizontal="center" vertical="center"/>
    </xf>
    <xf numFmtId="0" fontId="5" fillId="6" borderId="43" xfId="0" applyFont="1" applyFill="1" applyBorder="1" applyAlignment="1">
      <alignment horizontal="center" vertical="center"/>
    </xf>
    <xf numFmtId="0" fontId="5" fillId="6" borderId="44" xfId="0" applyFont="1" applyFill="1" applyBorder="1" applyAlignment="1">
      <alignment horizontal="center" vertical="center"/>
    </xf>
    <xf numFmtId="0" fontId="4" fillId="6" borderId="4" xfId="0" applyFont="1" applyFill="1" applyBorder="1" applyAlignment="1">
      <alignment horizontal="center" vertical="center" wrapText="1"/>
    </xf>
    <xf numFmtId="0" fontId="4" fillId="6" borderId="6" xfId="0" applyFont="1" applyFill="1" applyBorder="1" applyAlignment="1">
      <alignment horizontal="center" vertical="center" wrapText="1"/>
    </xf>
    <xf numFmtId="44" fontId="54" fillId="6" borderId="8" xfId="0" applyNumberFormat="1" applyFont="1" applyFill="1" applyBorder="1" applyAlignment="1" applyProtection="1">
      <alignment vertical="center" wrapText="1"/>
      <protection locked="0"/>
    </xf>
    <xf numFmtId="44" fontId="54" fillId="6" borderId="10" xfId="0" applyNumberFormat="1" applyFont="1" applyFill="1" applyBorder="1" applyAlignment="1" applyProtection="1">
      <alignment vertical="center" wrapText="1"/>
      <protection locked="0"/>
    </xf>
    <xf numFmtId="44" fontId="54" fillId="6" borderId="2" xfId="0" applyNumberFormat="1" applyFont="1" applyFill="1" applyBorder="1" applyAlignment="1" applyProtection="1">
      <alignment vertical="center" wrapText="1"/>
      <protection locked="0"/>
    </xf>
    <xf numFmtId="44" fontId="54" fillId="6" borderId="3" xfId="0" applyNumberFormat="1" applyFont="1" applyFill="1" applyBorder="1" applyAlignment="1" applyProtection="1">
      <alignment vertical="center" wrapText="1"/>
      <protection locked="0"/>
    </xf>
    <xf numFmtId="44" fontId="54" fillId="6" borderId="63" xfId="0" applyNumberFormat="1" applyFont="1" applyFill="1" applyBorder="1" applyAlignment="1" applyProtection="1">
      <alignment vertical="center" wrapText="1"/>
      <protection locked="0"/>
    </xf>
    <xf numFmtId="44" fontId="54" fillId="18" borderId="61" xfId="0" applyNumberFormat="1" applyFont="1" applyFill="1" applyBorder="1" applyAlignment="1" applyProtection="1">
      <alignment vertical="center" wrapText="1"/>
      <protection locked="0"/>
    </xf>
    <xf numFmtId="44" fontId="54" fillId="18" borderId="62" xfId="0" applyNumberFormat="1" applyFont="1" applyFill="1" applyBorder="1" applyAlignment="1" applyProtection="1">
      <alignment vertical="center" wrapText="1"/>
      <protection locked="0"/>
    </xf>
    <xf numFmtId="44" fontId="54" fillId="18" borderId="60" xfId="0" applyNumberFormat="1" applyFont="1" applyFill="1" applyBorder="1" applyAlignment="1" applyProtection="1">
      <alignment vertical="center" wrapText="1"/>
      <protection locked="0"/>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63" fillId="2" borderId="8" xfId="0" applyFont="1" applyFill="1" applyBorder="1" applyAlignment="1" applyProtection="1">
      <alignment vertical="center" wrapText="1"/>
      <protection locked="0"/>
    </xf>
    <xf numFmtId="0" fontId="63" fillId="2" borderId="9" xfId="0" applyFont="1" applyFill="1" applyBorder="1" applyAlignment="1" applyProtection="1">
      <alignment vertical="center" wrapText="1"/>
      <protection locked="0"/>
    </xf>
    <xf numFmtId="0" fontId="63" fillId="2" borderId="10" xfId="0" applyFont="1" applyFill="1" applyBorder="1" applyAlignment="1" applyProtection="1">
      <alignment vertical="center" wrapText="1"/>
      <protection locked="0"/>
    </xf>
    <xf numFmtId="0" fontId="63" fillId="2" borderId="1" xfId="0" applyFont="1" applyFill="1" applyBorder="1" applyAlignment="1" applyProtection="1">
      <alignment vertical="center" wrapText="1"/>
      <protection locked="0"/>
    </xf>
    <xf numFmtId="0" fontId="63" fillId="2" borderId="3" xfId="0" applyFont="1" applyFill="1" applyBorder="1" applyAlignment="1" applyProtection="1">
      <alignment vertical="center" wrapText="1"/>
      <protection locked="0"/>
    </xf>
    <xf numFmtId="0" fontId="5" fillId="2" borderId="61" xfId="0" applyFont="1" applyFill="1" applyBorder="1" applyAlignment="1">
      <alignment horizontal="left" vertical="top" wrapText="1"/>
    </xf>
    <xf numFmtId="0" fontId="0" fillId="2" borderId="61" xfId="0" applyFill="1" applyBorder="1" applyAlignment="1">
      <alignment horizontal="left" vertical="top" wrapText="1"/>
    </xf>
    <xf numFmtId="0" fontId="5" fillId="22" borderId="61" xfId="0" applyFont="1" applyFill="1" applyBorder="1" applyAlignment="1">
      <alignment horizontal="center" vertical="top" wrapText="1"/>
    </xf>
    <xf numFmtId="0" fontId="0" fillId="0" borderId="61" xfId="0" applyBorder="1" applyAlignment="1">
      <alignment horizontal="center"/>
    </xf>
    <xf numFmtId="0" fontId="4" fillId="3" borderId="56" xfId="0" applyFont="1" applyFill="1" applyBorder="1" applyAlignment="1" applyProtection="1">
      <alignment horizontal="center" vertical="top"/>
      <protection locked="0"/>
    </xf>
    <xf numFmtId="0" fontId="58" fillId="3" borderId="56" xfId="0" applyFont="1" applyFill="1" applyBorder="1" applyAlignment="1" applyProtection="1">
      <alignment horizontal="center" vertical="center" wrapText="1"/>
      <protection locked="0"/>
    </xf>
    <xf numFmtId="0" fontId="58" fillId="3" borderId="57" xfId="0" applyFont="1" applyFill="1" applyBorder="1" applyAlignment="1" applyProtection="1">
      <alignment horizontal="center" vertical="center" wrapText="1"/>
      <protection locked="0"/>
    </xf>
    <xf numFmtId="41" fontId="4" fillId="7" borderId="38" xfId="0" applyNumberFormat="1" applyFont="1" applyFill="1" applyBorder="1" applyAlignment="1">
      <alignment horizontal="center" vertical="top"/>
    </xf>
    <xf numFmtId="0" fontId="4" fillId="7" borderId="39" xfId="0" applyFont="1" applyFill="1" applyBorder="1" applyAlignment="1">
      <alignment horizontal="center" vertical="top"/>
    </xf>
    <xf numFmtId="0" fontId="46" fillId="4" borderId="7" xfId="0" applyFont="1" applyFill="1" applyBorder="1" applyAlignment="1" applyProtection="1">
      <alignment horizontal="left" vertical="center"/>
      <protection locked="0"/>
    </xf>
    <xf numFmtId="41" fontId="4" fillId="7" borderId="4" xfId="0" applyNumberFormat="1" applyFont="1" applyFill="1" applyBorder="1" applyAlignment="1">
      <alignment horizontal="center" vertical="top"/>
    </xf>
    <xf numFmtId="41" fontId="4" fillId="7" borderId="6" xfId="0" applyNumberFormat="1" applyFont="1" applyFill="1" applyBorder="1" applyAlignment="1">
      <alignment horizontal="center" vertical="top"/>
    </xf>
    <xf numFmtId="0" fontId="4" fillId="3" borderId="21" xfId="0" applyFont="1" applyFill="1" applyBorder="1" applyAlignment="1" applyProtection="1">
      <alignment horizontal="left" vertical="top"/>
      <protection locked="0"/>
    </xf>
    <xf numFmtId="0" fontId="45" fillId="3" borderId="9" xfId="0" applyFont="1" applyFill="1" applyBorder="1" applyAlignment="1" applyProtection="1">
      <alignment horizontal="left" vertical="top"/>
      <protection locked="0"/>
    </xf>
    <xf numFmtId="44" fontId="54" fillId="6" borderId="7" xfId="0" applyNumberFormat="1" applyFont="1" applyFill="1" applyBorder="1" applyAlignment="1" applyProtection="1">
      <alignment vertical="center" wrapText="1"/>
      <protection locked="0"/>
    </xf>
    <xf numFmtId="0" fontId="63" fillId="2" borderId="7" xfId="0" applyFont="1" applyFill="1" applyBorder="1" applyAlignment="1" applyProtection="1">
      <alignment vertical="center" wrapText="1"/>
      <protection locked="0"/>
    </xf>
    <xf numFmtId="0" fontId="63" fillId="2" borderId="2" xfId="0" applyFont="1" applyFill="1" applyBorder="1" applyAlignment="1" applyProtection="1">
      <alignment vertical="center" wrapText="1"/>
      <protection locked="0"/>
    </xf>
    <xf numFmtId="0" fontId="4" fillId="3" borderId="54" xfId="0" applyFont="1" applyFill="1" applyBorder="1" applyAlignment="1" applyProtection="1">
      <alignment horizontal="center" vertical="top"/>
      <protection locked="0"/>
    </xf>
    <xf numFmtId="0" fontId="4" fillId="3" borderId="55" xfId="0" applyFont="1" applyFill="1" applyBorder="1" applyAlignment="1" applyProtection="1">
      <alignment horizontal="center" vertical="top"/>
      <protection locked="0"/>
    </xf>
    <xf numFmtId="0" fontId="58" fillId="3" borderId="53" xfId="0" applyFont="1" applyFill="1" applyBorder="1" applyAlignment="1" applyProtection="1">
      <alignment horizontal="center" vertical="center" wrapText="1"/>
      <protection locked="0"/>
    </xf>
    <xf numFmtId="41" fontId="12" fillId="6" borderId="9" xfId="0" applyNumberFormat="1" applyFont="1" applyFill="1" applyBorder="1" applyAlignment="1">
      <alignment horizontal="left" vertical="top" wrapText="1"/>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38" fillId="3" borderId="0" xfId="0" applyFont="1" applyFill="1" applyAlignment="1">
      <alignment horizontal="center"/>
    </xf>
    <xf numFmtId="0" fontId="0" fillId="0" borderId="8" xfId="0" applyBorder="1" applyAlignment="1">
      <alignment horizontal="left" vertical="center"/>
    </xf>
    <xf numFmtId="0" fontId="0" fillId="0" borderId="9" xfId="0" applyBorder="1" applyAlignment="1">
      <alignment horizontal="left" vertical="center"/>
    </xf>
    <xf numFmtId="0" fontId="12" fillId="3" borderId="17" xfId="0" applyFont="1" applyFill="1" applyBorder="1" applyAlignment="1">
      <alignment horizontal="left"/>
    </xf>
    <xf numFmtId="0" fontId="12" fillId="3" borderId="38" xfId="0" applyFont="1" applyFill="1" applyBorder="1" applyAlignment="1">
      <alignment horizontal="left"/>
    </xf>
    <xf numFmtId="41" fontId="21" fillId="6" borderId="8" xfId="0" applyNumberFormat="1" applyFont="1" applyFill="1" applyBorder="1" applyAlignment="1">
      <alignment horizontal="center" vertical="center"/>
    </xf>
    <xf numFmtId="41" fontId="21" fillId="6" borderId="9" xfId="0" applyNumberFormat="1" applyFont="1" applyFill="1" applyBorder="1" applyAlignment="1">
      <alignment horizontal="center" vertical="center"/>
    </xf>
    <xf numFmtId="41" fontId="21" fillId="7" borderId="8" xfId="0" applyNumberFormat="1" applyFont="1" applyFill="1" applyBorder="1" applyAlignment="1">
      <alignment horizontal="center" vertical="center"/>
    </xf>
    <xf numFmtId="41" fontId="21" fillId="7" borderId="9" xfId="0" applyNumberFormat="1" applyFont="1" applyFill="1" applyBorder="1" applyAlignment="1">
      <alignment horizontal="center" vertical="center"/>
    </xf>
    <xf numFmtId="41" fontId="21" fillId="3" borderId="8" xfId="0" applyNumberFormat="1" applyFont="1" applyFill="1" applyBorder="1" applyAlignment="1">
      <alignment horizontal="center" vertical="center"/>
    </xf>
    <xf numFmtId="41" fontId="21" fillId="3" borderId="9" xfId="0" applyNumberFormat="1" applyFont="1" applyFill="1" applyBorder="1" applyAlignment="1">
      <alignment horizontal="center" vertical="center"/>
    </xf>
    <xf numFmtId="0" fontId="4" fillId="7" borderId="8" xfId="0" applyFont="1" applyFill="1" applyBorder="1" applyAlignment="1">
      <alignment horizontal="right"/>
    </xf>
    <xf numFmtId="0" fontId="4" fillId="7" borderId="9" xfId="0" applyFont="1" applyFill="1" applyBorder="1" applyAlignment="1">
      <alignment horizontal="right"/>
    </xf>
    <xf numFmtId="0" fontId="4" fillId="7" borderId="10" xfId="0" applyFont="1" applyFill="1" applyBorder="1" applyAlignment="1">
      <alignment horizontal="right"/>
    </xf>
    <xf numFmtId="0" fontId="12" fillId="3" borderId="43" xfId="0" applyFont="1" applyFill="1" applyBorder="1" applyAlignment="1">
      <alignment horizontal="left"/>
    </xf>
    <xf numFmtId="41" fontId="21" fillId="7" borderId="26" xfId="0" applyNumberFormat="1" applyFont="1" applyFill="1" applyBorder="1" applyAlignment="1">
      <alignment horizontal="center" vertical="center"/>
    </xf>
    <xf numFmtId="41" fontId="21" fillId="7" borderId="24"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6" fillId="3" borderId="29" xfId="0" applyFont="1" applyFill="1" applyBorder="1" applyAlignment="1">
      <alignment horizontal="center" vertical="center"/>
    </xf>
    <xf numFmtId="41" fontId="4" fillId="7" borderId="8" xfId="0" applyNumberFormat="1" applyFont="1" applyFill="1" applyBorder="1"/>
    <xf numFmtId="41" fontId="4" fillId="7" borderId="9" xfId="0" applyNumberFormat="1" applyFont="1" applyFill="1" applyBorder="1"/>
    <xf numFmtId="0" fontId="45" fillId="2" borderId="8" xfId="0" applyFont="1" applyFill="1" applyBorder="1" applyAlignment="1">
      <alignment horizontal="right"/>
    </xf>
    <xf numFmtId="0" fontId="45" fillId="2" borderId="9" xfId="0" applyFont="1" applyFill="1" applyBorder="1" applyAlignment="1">
      <alignment horizontal="right"/>
    </xf>
    <xf numFmtId="0" fontId="45" fillId="2" borderId="10" xfId="0" applyFont="1" applyFill="1" applyBorder="1" applyAlignment="1">
      <alignment horizontal="right"/>
    </xf>
    <xf numFmtId="0" fontId="21" fillId="6" borderId="5" xfId="0" applyFont="1" applyFill="1" applyBorder="1" applyAlignment="1">
      <alignment horizontal="center" vertical="center" wrapText="1"/>
    </xf>
    <xf numFmtId="0" fontId="6" fillId="3" borderId="9" xfId="0" applyFont="1" applyFill="1" applyBorder="1" applyAlignment="1">
      <alignment horizontal="center" vertical="center"/>
    </xf>
    <xf numFmtId="41" fontId="12" fillId="7" borderId="26" xfId="0" applyNumberFormat="1" applyFont="1" applyFill="1" applyBorder="1" applyAlignment="1">
      <alignment horizontal="left" vertical="top" wrapText="1"/>
    </xf>
    <xf numFmtId="41" fontId="12" fillId="7" borderId="27" xfId="0" applyNumberFormat="1" applyFont="1" applyFill="1" applyBorder="1" applyAlignment="1">
      <alignment horizontal="left" vertical="top" wrapText="1"/>
    </xf>
    <xf numFmtId="41" fontId="12" fillId="7" borderId="24" xfId="0" applyNumberFormat="1" applyFont="1" applyFill="1" applyBorder="1" applyAlignment="1">
      <alignment horizontal="left" vertical="top" wrapText="1"/>
    </xf>
    <xf numFmtId="0" fontId="5" fillId="21" borderId="8" xfId="0" applyFont="1" applyFill="1" applyBorder="1" applyAlignment="1">
      <alignment horizontal="center" vertical="top"/>
    </xf>
    <xf numFmtId="0" fontId="5" fillId="21" borderId="9" xfId="0" applyFont="1" applyFill="1" applyBorder="1" applyAlignment="1">
      <alignment horizontal="center" vertical="top"/>
    </xf>
    <xf numFmtId="0" fontId="5" fillId="21" borderId="10" xfId="0" applyFont="1" applyFill="1" applyBorder="1" applyAlignment="1">
      <alignment horizontal="center" vertical="top"/>
    </xf>
    <xf numFmtId="41" fontId="0" fillId="6" borderId="8" xfId="0" applyNumberFormat="1" applyFill="1" applyBorder="1"/>
    <xf numFmtId="41" fontId="0" fillId="6" borderId="9" xfId="0" applyNumberFormat="1" applyFill="1" applyBorder="1"/>
    <xf numFmtId="0" fontId="5" fillId="21" borderId="8" xfId="0" applyFont="1" applyFill="1" applyBorder="1" applyAlignment="1">
      <alignment horizontal="center"/>
    </xf>
    <xf numFmtId="0" fontId="5" fillId="21" borderId="10" xfId="0" applyFont="1" applyFill="1" applyBorder="1" applyAlignment="1">
      <alignment horizontal="center"/>
    </xf>
    <xf numFmtId="0" fontId="4" fillId="3" borderId="5" xfId="0" applyFont="1" applyFill="1" applyBorder="1" applyAlignment="1">
      <alignment horizontal="center" vertical="center"/>
    </xf>
    <xf numFmtId="0" fontId="2" fillId="9" borderId="14"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41" xfId="0" applyFont="1" applyFill="1" applyBorder="1" applyAlignment="1" applyProtection="1">
      <alignment horizontal="center" vertical="center" wrapText="1"/>
      <protection locked="0"/>
    </xf>
    <xf numFmtId="0" fontId="2" fillId="9" borderId="1" xfId="0" applyFont="1" applyFill="1" applyBorder="1" applyAlignment="1" applyProtection="1">
      <alignment horizontal="center" vertical="center" wrapText="1"/>
      <protection locked="0"/>
    </xf>
    <xf numFmtId="0" fontId="46" fillId="4" borderId="8" xfId="0" applyFont="1" applyFill="1" applyBorder="1" applyAlignment="1">
      <alignment horizontal="left" vertical="center"/>
    </xf>
    <xf numFmtId="0" fontId="44" fillId="4" borderId="9" xfId="0" applyFont="1" applyFill="1" applyBorder="1" applyAlignment="1">
      <alignment horizontal="left" vertical="center"/>
    </xf>
    <xf numFmtId="0" fontId="44" fillId="4" borderId="10" xfId="0" applyFont="1" applyFill="1" applyBorder="1" applyAlignment="1">
      <alignment horizontal="left" vertical="center"/>
    </xf>
    <xf numFmtId="41" fontId="4" fillId="7" borderId="8" xfId="0" applyNumberFormat="1" applyFont="1" applyFill="1" applyBorder="1" applyAlignment="1">
      <alignment horizontal="center" vertical="center"/>
    </xf>
    <xf numFmtId="41" fontId="4" fillId="7" borderId="10" xfId="0" applyNumberFormat="1" applyFont="1" applyFill="1" applyBorder="1" applyAlignment="1">
      <alignment horizontal="center" vertical="center"/>
    </xf>
    <xf numFmtId="41" fontId="4" fillId="7" borderId="8" xfId="0" applyNumberFormat="1" applyFont="1" applyFill="1" applyBorder="1" applyAlignment="1">
      <alignment horizontal="center" vertical="top"/>
    </xf>
    <xf numFmtId="0" fontId="4" fillId="7" borderId="10" xfId="0" applyFont="1" applyFill="1" applyBorder="1" applyAlignment="1">
      <alignment horizontal="center" vertical="top"/>
    </xf>
    <xf numFmtId="0" fontId="4" fillId="3" borderId="35" xfId="0" applyFont="1" applyFill="1" applyBorder="1" applyAlignment="1">
      <alignment horizontal="left" vertical="top"/>
    </xf>
    <xf numFmtId="0" fontId="4" fillId="3" borderId="5" xfId="0" applyFont="1" applyFill="1" applyBorder="1" applyAlignment="1">
      <alignment horizontal="left" vertical="top"/>
    </xf>
    <xf numFmtId="0" fontId="5" fillId="21" borderId="7" xfId="0" applyFont="1" applyFill="1" applyBorder="1" applyAlignment="1">
      <alignment horizontal="center"/>
    </xf>
    <xf numFmtId="41" fontId="4" fillId="7" borderId="8" xfId="0" applyNumberFormat="1" applyFont="1" applyFill="1" applyBorder="1" applyProtection="1">
      <protection locked="0"/>
    </xf>
    <xf numFmtId="41" fontId="4" fillId="7" borderId="9" xfId="0" applyNumberFormat="1" applyFont="1" applyFill="1" applyBorder="1" applyProtection="1">
      <protection locked="0"/>
    </xf>
    <xf numFmtId="0" fontId="46" fillId="2" borderId="8" xfId="0" applyFont="1" applyFill="1" applyBorder="1" applyAlignment="1">
      <alignment horizontal="left" vertical="center"/>
    </xf>
    <xf numFmtId="0" fontId="44" fillId="2" borderId="9" xfId="0" applyFont="1" applyFill="1" applyBorder="1" applyAlignment="1">
      <alignment horizontal="left" vertical="center"/>
    </xf>
    <xf numFmtId="0" fontId="44" fillId="2" borderId="10" xfId="0" applyFont="1" applyFill="1" applyBorder="1" applyAlignment="1">
      <alignment horizontal="left" vertical="center"/>
    </xf>
    <xf numFmtId="0" fontId="6" fillId="7" borderId="8" xfId="0" applyFont="1" applyFill="1" applyBorder="1" applyAlignment="1">
      <alignment horizontal="right"/>
    </xf>
    <xf numFmtId="0" fontId="6" fillId="7" borderId="9" xfId="0" applyFont="1" applyFill="1" applyBorder="1" applyAlignment="1">
      <alignment horizontal="right"/>
    </xf>
    <xf numFmtId="0" fontId="6" fillId="7" borderId="10" xfId="0" applyFont="1" applyFill="1" applyBorder="1" applyAlignment="1">
      <alignment horizontal="right"/>
    </xf>
    <xf numFmtId="0" fontId="44" fillId="4" borderId="9" xfId="0" applyFont="1" applyFill="1" applyBorder="1" applyAlignment="1" applyProtection="1">
      <alignment horizontal="left" vertical="center"/>
      <protection locked="0"/>
    </xf>
    <xf numFmtId="0" fontId="44" fillId="4" borderId="10" xfId="0" applyFont="1" applyFill="1" applyBorder="1" applyAlignment="1" applyProtection="1">
      <alignment horizontal="left" vertical="center"/>
      <protection locked="0"/>
    </xf>
    <xf numFmtId="0" fontId="2" fillId="9" borderId="14" xfId="0" applyFont="1" applyFill="1" applyBorder="1" applyAlignment="1">
      <alignment horizontal="center"/>
    </xf>
    <xf numFmtId="0" fontId="2" fillId="9" borderId="2" xfId="0" applyFont="1" applyFill="1" applyBorder="1" applyAlignment="1">
      <alignment horizontal="center"/>
    </xf>
    <xf numFmtId="0" fontId="2" fillId="9" borderId="41" xfId="0" applyFont="1" applyFill="1" applyBorder="1" applyAlignment="1" applyProtection="1">
      <alignment horizontal="center"/>
      <protection locked="0"/>
    </xf>
    <xf numFmtId="0" fontId="2" fillId="9" borderId="1" xfId="0" applyFont="1" applyFill="1" applyBorder="1" applyAlignment="1" applyProtection="1">
      <alignment horizontal="center"/>
      <protection locked="0"/>
    </xf>
    <xf numFmtId="0" fontId="0" fillId="4" borderId="8" xfId="0" applyFill="1" applyBorder="1" applyAlignment="1">
      <alignment horizontal="left" vertical="top"/>
    </xf>
    <xf numFmtId="0" fontId="0" fillId="4" borderId="9" xfId="0" applyFill="1" applyBorder="1" applyAlignment="1">
      <alignment horizontal="left" vertical="top"/>
    </xf>
    <xf numFmtId="0" fontId="0" fillId="4" borderId="10" xfId="0" applyFill="1" applyBorder="1" applyAlignment="1">
      <alignment horizontal="left" vertical="top"/>
    </xf>
    <xf numFmtId="0" fontId="2" fillId="9" borderId="41" xfId="0" applyFont="1" applyFill="1" applyBorder="1" applyAlignment="1">
      <alignment horizontal="center" vertical="center"/>
    </xf>
    <xf numFmtId="0" fontId="2" fillId="9" borderId="1" xfId="0" applyFont="1" applyFill="1" applyBorder="1" applyAlignment="1">
      <alignment horizontal="center" vertical="center"/>
    </xf>
    <xf numFmtId="0" fontId="46" fillId="2" borderId="8" xfId="0" applyFont="1" applyFill="1" applyBorder="1" applyAlignment="1" applyProtection="1">
      <alignment horizontal="left" vertical="center"/>
      <protection locked="0"/>
    </xf>
    <xf numFmtId="0" fontId="46" fillId="2" borderId="9" xfId="0" applyFont="1" applyFill="1" applyBorder="1" applyAlignment="1" applyProtection="1">
      <alignment horizontal="left" vertical="center"/>
      <protection locked="0"/>
    </xf>
    <xf numFmtId="0" fontId="46" fillId="2" borderId="10" xfId="0" applyFont="1" applyFill="1" applyBorder="1" applyAlignment="1" applyProtection="1">
      <alignment horizontal="left" vertical="center"/>
      <protection locked="0"/>
    </xf>
    <xf numFmtId="0" fontId="61" fillId="19" borderId="7" xfId="0" applyFont="1" applyFill="1" applyBorder="1" applyAlignment="1" applyProtection="1">
      <alignment vertical="center" wrapText="1"/>
      <protection locked="0"/>
    </xf>
    <xf numFmtId="44" fontId="54" fillId="6" borderId="7" xfId="246" applyFont="1" applyFill="1" applyBorder="1" applyAlignment="1" applyProtection="1">
      <alignment vertical="center" wrapText="1"/>
      <protection locked="0"/>
    </xf>
    <xf numFmtId="0" fontId="4" fillId="3" borderId="21" xfId="0" applyFont="1" applyFill="1" applyBorder="1" applyAlignment="1">
      <alignment horizontal="left" vertical="top"/>
    </xf>
    <xf numFmtId="0" fontId="4" fillId="3" borderId="9" xfId="0" applyFont="1" applyFill="1" applyBorder="1" applyAlignment="1">
      <alignment horizontal="left" vertical="top"/>
    </xf>
    <xf numFmtId="0" fontId="4" fillId="3" borderId="65" xfId="0" applyFont="1" applyFill="1" applyBorder="1" applyAlignment="1">
      <alignment horizontal="left" vertical="top"/>
    </xf>
    <xf numFmtId="0" fontId="4" fillId="3" borderId="64" xfId="0" applyFont="1" applyFill="1" applyBorder="1" applyAlignment="1" applyProtection="1">
      <alignment horizontal="center" vertical="top"/>
      <protection locked="0"/>
    </xf>
    <xf numFmtId="0" fontId="4" fillId="3" borderId="65" xfId="0" applyFont="1" applyFill="1" applyBorder="1" applyAlignment="1" applyProtection="1">
      <alignment horizontal="center" vertical="top"/>
      <protection locked="0"/>
    </xf>
    <xf numFmtId="0" fontId="58" fillId="3" borderId="64" xfId="0" applyFont="1" applyFill="1" applyBorder="1" applyAlignment="1" applyProtection="1">
      <alignment horizontal="center" vertical="center" wrapText="1"/>
      <protection locked="0"/>
    </xf>
    <xf numFmtId="0" fontId="58" fillId="3" borderId="65" xfId="0" applyFont="1" applyFill="1" applyBorder="1" applyAlignment="1" applyProtection="1">
      <alignment horizontal="center" vertical="center" wrapText="1"/>
      <protection locked="0"/>
    </xf>
    <xf numFmtId="0" fontId="58" fillId="3" borderId="10" xfId="0" applyFont="1" applyFill="1" applyBorder="1" applyAlignment="1" applyProtection="1">
      <alignment horizontal="center" vertical="center" wrapText="1"/>
      <protection locked="0"/>
    </xf>
    <xf numFmtId="0" fontId="64" fillId="25" borderId="1" xfId="0" applyFont="1" applyFill="1" applyBorder="1" applyAlignment="1">
      <alignment horizontal="center" vertical="center"/>
    </xf>
    <xf numFmtId="0" fontId="64" fillId="25" borderId="3" xfId="0" applyFont="1" applyFill="1" applyBorder="1" applyAlignment="1">
      <alignment horizontal="center" vertical="center"/>
    </xf>
    <xf numFmtId="0" fontId="64" fillId="25" borderId="5" xfId="0" applyFont="1" applyFill="1" applyBorder="1" applyAlignment="1">
      <alignment horizontal="center" vertical="center"/>
    </xf>
    <xf numFmtId="0" fontId="64" fillId="25" borderId="6" xfId="0" applyFont="1" applyFill="1" applyBorder="1" applyAlignment="1">
      <alignment horizontal="center" vertical="center"/>
    </xf>
    <xf numFmtId="0" fontId="64" fillId="25" borderId="28" xfId="0" applyFont="1" applyFill="1" applyBorder="1" applyAlignment="1">
      <alignment horizontal="center" vertical="center"/>
    </xf>
    <xf numFmtId="0" fontId="64" fillId="25" borderId="35" xfId="0" applyFont="1" applyFill="1" applyBorder="1" applyAlignment="1">
      <alignment horizontal="center" vertical="center"/>
    </xf>
    <xf numFmtId="0" fontId="3" fillId="5" borderId="8" xfId="0" applyFont="1" applyFill="1" applyBorder="1" applyAlignment="1">
      <alignment horizontal="right" vertical="center"/>
    </xf>
    <xf numFmtId="0" fontId="3" fillId="5" borderId="9" xfId="0" applyFont="1" applyFill="1" applyBorder="1" applyAlignment="1">
      <alignment horizontal="right" vertical="center"/>
    </xf>
    <xf numFmtId="0" fontId="3" fillId="5" borderId="10" xfId="0" applyFont="1" applyFill="1" applyBorder="1" applyAlignment="1">
      <alignment horizontal="right" vertical="center"/>
    </xf>
    <xf numFmtId="0" fontId="3" fillId="2" borderId="8" xfId="0" applyFont="1" applyFill="1" applyBorder="1" applyAlignment="1">
      <alignment horizontal="right" vertical="center"/>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6" fillId="17" borderId="11" xfId="0" applyFont="1" applyFill="1" applyBorder="1" applyAlignment="1">
      <alignment horizontal="center" vertical="center" wrapText="1"/>
    </xf>
    <xf numFmtId="0" fontId="3" fillId="5" borderId="0" xfId="0" applyFont="1" applyFill="1" applyAlignment="1">
      <alignment horizontal="center" vertical="center"/>
    </xf>
    <xf numFmtId="0" fontId="6" fillId="17" borderId="13" xfId="0" applyFont="1" applyFill="1" applyBorder="1" applyAlignment="1">
      <alignment horizontal="center" vertical="center"/>
    </xf>
    <xf numFmtId="0" fontId="6" fillId="17" borderId="6" xfId="0" applyFont="1" applyFill="1" applyBorder="1" applyAlignment="1">
      <alignment horizontal="center" vertical="center"/>
    </xf>
  </cellXfs>
  <cellStyles count="247">
    <cellStyle name="Comma 2" xfId="6" xr:uid="{00000000-0005-0000-0000-000000000000}"/>
    <cellStyle name="Currency" xfId="246" builtinId="4"/>
    <cellStyle name="Currency 2" xfId="7" xr:uid="{00000000-0005-0000-0000-000001000000}"/>
    <cellStyle name="Currency 2 10" xfId="10" xr:uid="{00000000-0005-0000-0000-000002000000}"/>
    <cellStyle name="Currency 2 100" xfId="11" xr:uid="{00000000-0005-0000-0000-000003000000}"/>
    <cellStyle name="Currency 2 101" xfId="12" xr:uid="{00000000-0005-0000-0000-000004000000}"/>
    <cellStyle name="Currency 2 102" xfId="13" xr:uid="{00000000-0005-0000-0000-000005000000}"/>
    <cellStyle name="Currency 2 103" xfId="14" xr:uid="{00000000-0005-0000-0000-000006000000}"/>
    <cellStyle name="Currency 2 104" xfId="15" xr:uid="{00000000-0005-0000-0000-000007000000}"/>
    <cellStyle name="Currency 2 105" xfId="16" xr:uid="{00000000-0005-0000-0000-000008000000}"/>
    <cellStyle name="Currency 2 106" xfId="17" xr:uid="{00000000-0005-0000-0000-000009000000}"/>
    <cellStyle name="Currency 2 107" xfId="18" xr:uid="{00000000-0005-0000-0000-00000A000000}"/>
    <cellStyle name="Currency 2 108" xfId="19" xr:uid="{00000000-0005-0000-0000-00000B000000}"/>
    <cellStyle name="Currency 2 109" xfId="20" xr:uid="{00000000-0005-0000-0000-00000C000000}"/>
    <cellStyle name="Currency 2 11" xfId="21" xr:uid="{00000000-0005-0000-0000-00000D000000}"/>
    <cellStyle name="Currency 2 110" xfId="22" xr:uid="{00000000-0005-0000-0000-00000E000000}"/>
    <cellStyle name="Currency 2 111" xfId="23" xr:uid="{00000000-0005-0000-0000-00000F000000}"/>
    <cellStyle name="Currency 2 112" xfId="24" xr:uid="{00000000-0005-0000-0000-000010000000}"/>
    <cellStyle name="Currency 2 113" xfId="25" xr:uid="{00000000-0005-0000-0000-000011000000}"/>
    <cellStyle name="Currency 2 114" xfId="26" xr:uid="{00000000-0005-0000-0000-000012000000}"/>
    <cellStyle name="Currency 2 115" xfId="27" xr:uid="{00000000-0005-0000-0000-000013000000}"/>
    <cellStyle name="Currency 2 116" xfId="28" xr:uid="{00000000-0005-0000-0000-000014000000}"/>
    <cellStyle name="Currency 2 117" xfId="29" xr:uid="{00000000-0005-0000-0000-000015000000}"/>
    <cellStyle name="Currency 2 118" xfId="30" xr:uid="{00000000-0005-0000-0000-000016000000}"/>
    <cellStyle name="Currency 2 119" xfId="31" xr:uid="{00000000-0005-0000-0000-000017000000}"/>
    <cellStyle name="Currency 2 12" xfId="32" xr:uid="{00000000-0005-0000-0000-000018000000}"/>
    <cellStyle name="Currency 2 120" xfId="33" xr:uid="{00000000-0005-0000-0000-000019000000}"/>
    <cellStyle name="Currency 2 121" xfId="34" xr:uid="{00000000-0005-0000-0000-00001A000000}"/>
    <cellStyle name="Currency 2 122" xfId="35" xr:uid="{00000000-0005-0000-0000-00001B000000}"/>
    <cellStyle name="Currency 2 123" xfId="36" xr:uid="{00000000-0005-0000-0000-00001C000000}"/>
    <cellStyle name="Currency 2 124" xfId="37" xr:uid="{00000000-0005-0000-0000-00001D000000}"/>
    <cellStyle name="Currency 2 125" xfId="38" xr:uid="{00000000-0005-0000-0000-00001E000000}"/>
    <cellStyle name="Currency 2 126" xfId="39" xr:uid="{00000000-0005-0000-0000-00001F000000}"/>
    <cellStyle name="Currency 2 127" xfId="40" xr:uid="{00000000-0005-0000-0000-000020000000}"/>
    <cellStyle name="Currency 2 128" xfId="41" xr:uid="{00000000-0005-0000-0000-000021000000}"/>
    <cellStyle name="Currency 2 13" xfId="42" xr:uid="{00000000-0005-0000-0000-000022000000}"/>
    <cellStyle name="Currency 2 14" xfId="43" xr:uid="{00000000-0005-0000-0000-000023000000}"/>
    <cellStyle name="Currency 2 15" xfId="44" xr:uid="{00000000-0005-0000-0000-000024000000}"/>
    <cellStyle name="Currency 2 16" xfId="45" xr:uid="{00000000-0005-0000-0000-000025000000}"/>
    <cellStyle name="Currency 2 17" xfId="46" xr:uid="{00000000-0005-0000-0000-000026000000}"/>
    <cellStyle name="Currency 2 18" xfId="47" xr:uid="{00000000-0005-0000-0000-000027000000}"/>
    <cellStyle name="Currency 2 19" xfId="48" xr:uid="{00000000-0005-0000-0000-000028000000}"/>
    <cellStyle name="Currency 2 2" xfId="49" xr:uid="{00000000-0005-0000-0000-000029000000}"/>
    <cellStyle name="Currency 2 20" xfId="50" xr:uid="{00000000-0005-0000-0000-00002A000000}"/>
    <cellStyle name="Currency 2 21" xfId="51" xr:uid="{00000000-0005-0000-0000-00002B000000}"/>
    <cellStyle name="Currency 2 22" xfId="52" xr:uid="{00000000-0005-0000-0000-00002C000000}"/>
    <cellStyle name="Currency 2 23" xfId="53" xr:uid="{00000000-0005-0000-0000-00002D000000}"/>
    <cellStyle name="Currency 2 24" xfId="54" xr:uid="{00000000-0005-0000-0000-00002E000000}"/>
    <cellStyle name="Currency 2 25" xfId="55" xr:uid="{00000000-0005-0000-0000-00002F000000}"/>
    <cellStyle name="Currency 2 26" xfId="56" xr:uid="{00000000-0005-0000-0000-000030000000}"/>
    <cellStyle name="Currency 2 27" xfId="57" xr:uid="{00000000-0005-0000-0000-000031000000}"/>
    <cellStyle name="Currency 2 28" xfId="58" xr:uid="{00000000-0005-0000-0000-000032000000}"/>
    <cellStyle name="Currency 2 29" xfId="59" xr:uid="{00000000-0005-0000-0000-000033000000}"/>
    <cellStyle name="Currency 2 3" xfId="60" xr:uid="{00000000-0005-0000-0000-000034000000}"/>
    <cellStyle name="Currency 2 30" xfId="61" xr:uid="{00000000-0005-0000-0000-000035000000}"/>
    <cellStyle name="Currency 2 31" xfId="62" xr:uid="{00000000-0005-0000-0000-000036000000}"/>
    <cellStyle name="Currency 2 32" xfId="63" xr:uid="{00000000-0005-0000-0000-000037000000}"/>
    <cellStyle name="Currency 2 33" xfId="64" xr:uid="{00000000-0005-0000-0000-000038000000}"/>
    <cellStyle name="Currency 2 34" xfId="65" xr:uid="{00000000-0005-0000-0000-000039000000}"/>
    <cellStyle name="Currency 2 35" xfId="66" xr:uid="{00000000-0005-0000-0000-00003A000000}"/>
    <cellStyle name="Currency 2 36" xfId="67" xr:uid="{00000000-0005-0000-0000-00003B000000}"/>
    <cellStyle name="Currency 2 37" xfId="68" xr:uid="{00000000-0005-0000-0000-00003C000000}"/>
    <cellStyle name="Currency 2 38" xfId="69" xr:uid="{00000000-0005-0000-0000-00003D000000}"/>
    <cellStyle name="Currency 2 39" xfId="70" xr:uid="{00000000-0005-0000-0000-00003E000000}"/>
    <cellStyle name="Currency 2 4" xfId="71" xr:uid="{00000000-0005-0000-0000-00003F000000}"/>
    <cellStyle name="Currency 2 40" xfId="72" xr:uid="{00000000-0005-0000-0000-000040000000}"/>
    <cellStyle name="Currency 2 41" xfId="73" xr:uid="{00000000-0005-0000-0000-000041000000}"/>
    <cellStyle name="Currency 2 42" xfId="74" xr:uid="{00000000-0005-0000-0000-000042000000}"/>
    <cellStyle name="Currency 2 43" xfId="75" xr:uid="{00000000-0005-0000-0000-000043000000}"/>
    <cellStyle name="Currency 2 44" xfId="76" xr:uid="{00000000-0005-0000-0000-000044000000}"/>
    <cellStyle name="Currency 2 45" xfId="77" xr:uid="{00000000-0005-0000-0000-000045000000}"/>
    <cellStyle name="Currency 2 46" xfId="78" xr:uid="{00000000-0005-0000-0000-000046000000}"/>
    <cellStyle name="Currency 2 47" xfId="79" xr:uid="{00000000-0005-0000-0000-000047000000}"/>
    <cellStyle name="Currency 2 48" xfId="80" xr:uid="{00000000-0005-0000-0000-000048000000}"/>
    <cellStyle name="Currency 2 49" xfId="81" xr:uid="{00000000-0005-0000-0000-000049000000}"/>
    <cellStyle name="Currency 2 5" xfId="82" xr:uid="{00000000-0005-0000-0000-00004A000000}"/>
    <cellStyle name="Currency 2 50" xfId="83" xr:uid="{00000000-0005-0000-0000-00004B000000}"/>
    <cellStyle name="Currency 2 51" xfId="84" xr:uid="{00000000-0005-0000-0000-00004C000000}"/>
    <cellStyle name="Currency 2 52" xfId="85" xr:uid="{00000000-0005-0000-0000-00004D000000}"/>
    <cellStyle name="Currency 2 53" xfId="86" xr:uid="{00000000-0005-0000-0000-00004E000000}"/>
    <cellStyle name="Currency 2 54" xfId="87" xr:uid="{00000000-0005-0000-0000-00004F000000}"/>
    <cellStyle name="Currency 2 55" xfId="88" xr:uid="{00000000-0005-0000-0000-000050000000}"/>
    <cellStyle name="Currency 2 56" xfId="89" xr:uid="{00000000-0005-0000-0000-000051000000}"/>
    <cellStyle name="Currency 2 57" xfId="90" xr:uid="{00000000-0005-0000-0000-000052000000}"/>
    <cellStyle name="Currency 2 58" xfId="91" xr:uid="{00000000-0005-0000-0000-000053000000}"/>
    <cellStyle name="Currency 2 59" xfId="92" xr:uid="{00000000-0005-0000-0000-000054000000}"/>
    <cellStyle name="Currency 2 6" xfId="93" xr:uid="{00000000-0005-0000-0000-000055000000}"/>
    <cellStyle name="Currency 2 60" xfId="94" xr:uid="{00000000-0005-0000-0000-000056000000}"/>
    <cellStyle name="Currency 2 61" xfId="95" xr:uid="{00000000-0005-0000-0000-000057000000}"/>
    <cellStyle name="Currency 2 62" xfId="96" xr:uid="{00000000-0005-0000-0000-000058000000}"/>
    <cellStyle name="Currency 2 63" xfId="97" xr:uid="{00000000-0005-0000-0000-000059000000}"/>
    <cellStyle name="Currency 2 64" xfId="98" xr:uid="{00000000-0005-0000-0000-00005A000000}"/>
    <cellStyle name="Currency 2 65" xfId="99" xr:uid="{00000000-0005-0000-0000-00005B000000}"/>
    <cellStyle name="Currency 2 66" xfId="100" xr:uid="{00000000-0005-0000-0000-00005C000000}"/>
    <cellStyle name="Currency 2 67" xfId="101" xr:uid="{00000000-0005-0000-0000-00005D000000}"/>
    <cellStyle name="Currency 2 68" xfId="102" xr:uid="{00000000-0005-0000-0000-00005E000000}"/>
    <cellStyle name="Currency 2 69" xfId="103" xr:uid="{00000000-0005-0000-0000-00005F000000}"/>
    <cellStyle name="Currency 2 7" xfId="104" xr:uid="{00000000-0005-0000-0000-000060000000}"/>
    <cellStyle name="Currency 2 70" xfId="105" xr:uid="{00000000-0005-0000-0000-000061000000}"/>
    <cellStyle name="Currency 2 71" xfId="106" xr:uid="{00000000-0005-0000-0000-000062000000}"/>
    <cellStyle name="Currency 2 72" xfId="107" xr:uid="{00000000-0005-0000-0000-000063000000}"/>
    <cellStyle name="Currency 2 73" xfId="108" xr:uid="{00000000-0005-0000-0000-000064000000}"/>
    <cellStyle name="Currency 2 74" xfId="109" xr:uid="{00000000-0005-0000-0000-000065000000}"/>
    <cellStyle name="Currency 2 75" xfId="110" xr:uid="{00000000-0005-0000-0000-000066000000}"/>
    <cellStyle name="Currency 2 76" xfId="111" xr:uid="{00000000-0005-0000-0000-000067000000}"/>
    <cellStyle name="Currency 2 77" xfId="112" xr:uid="{00000000-0005-0000-0000-000068000000}"/>
    <cellStyle name="Currency 2 78" xfId="113" xr:uid="{00000000-0005-0000-0000-000069000000}"/>
    <cellStyle name="Currency 2 79" xfId="114" xr:uid="{00000000-0005-0000-0000-00006A000000}"/>
    <cellStyle name="Currency 2 8" xfId="115" xr:uid="{00000000-0005-0000-0000-00006B000000}"/>
    <cellStyle name="Currency 2 80" xfId="116" xr:uid="{00000000-0005-0000-0000-00006C000000}"/>
    <cellStyle name="Currency 2 81" xfId="117" xr:uid="{00000000-0005-0000-0000-00006D000000}"/>
    <cellStyle name="Currency 2 82" xfId="118" xr:uid="{00000000-0005-0000-0000-00006E000000}"/>
    <cellStyle name="Currency 2 83" xfId="119" xr:uid="{00000000-0005-0000-0000-00006F000000}"/>
    <cellStyle name="Currency 2 84" xfId="120" xr:uid="{00000000-0005-0000-0000-000070000000}"/>
    <cellStyle name="Currency 2 85" xfId="121" xr:uid="{00000000-0005-0000-0000-000071000000}"/>
    <cellStyle name="Currency 2 86" xfId="122" xr:uid="{00000000-0005-0000-0000-000072000000}"/>
    <cellStyle name="Currency 2 87" xfId="123" xr:uid="{00000000-0005-0000-0000-000073000000}"/>
    <cellStyle name="Currency 2 88" xfId="124" xr:uid="{00000000-0005-0000-0000-000074000000}"/>
    <cellStyle name="Currency 2 89" xfId="125" xr:uid="{00000000-0005-0000-0000-000075000000}"/>
    <cellStyle name="Currency 2 9" xfId="126" xr:uid="{00000000-0005-0000-0000-000076000000}"/>
    <cellStyle name="Currency 2 90" xfId="127" xr:uid="{00000000-0005-0000-0000-000077000000}"/>
    <cellStyle name="Currency 2 91" xfId="128" xr:uid="{00000000-0005-0000-0000-000078000000}"/>
    <cellStyle name="Currency 2 92" xfId="129" xr:uid="{00000000-0005-0000-0000-000079000000}"/>
    <cellStyle name="Currency 2 93" xfId="130" xr:uid="{00000000-0005-0000-0000-00007A000000}"/>
    <cellStyle name="Currency 2 94" xfId="131" xr:uid="{00000000-0005-0000-0000-00007B000000}"/>
    <cellStyle name="Currency 2 95" xfId="132" xr:uid="{00000000-0005-0000-0000-00007C000000}"/>
    <cellStyle name="Currency 2 96" xfId="133" xr:uid="{00000000-0005-0000-0000-00007D000000}"/>
    <cellStyle name="Currency 2 97" xfId="134" xr:uid="{00000000-0005-0000-0000-00007E000000}"/>
    <cellStyle name="Currency 2 98" xfId="135" xr:uid="{00000000-0005-0000-0000-00007F000000}"/>
    <cellStyle name="Currency 2 99" xfId="136" xr:uid="{00000000-0005-0000-0000-000080000000}"/>
    <cellStyle name="Currency 3" xfId="162" xr:uid="{00000000-0005-0000-0000-000081000000}"/>
    <cellStyle name="Currency 4" xfId="163" xr:uid="{00000000-0005-0000-0000-000082000000}"/>
    <cellStyle name="Currency 4 2" xfId="175" xr:uid="{00000000-0005-0000-0000-000083000000}"/>
    <cellStyle name="Currency 4 2 2" xfId="208" xr:uid="{00000000-0005-0000-0000-000084000000}"/>
    <cellStyle name="Currency 4 2 3" xfId="241" xr:uid="{00000000-0005-0000-0000-000085000000}"/>
    <cellStyle name="Currency 4 3" xfId="196" xr:uid="{00000000-0005-0000-0000-000086000000}"/>
    <cellStyle name="Currency 4 4" xfId="229" xr:uid="{00000000-0005-0000-0000-000087000000}"/>
    <cellStyle name="Excel Built-in Currency" xfId="137" xr:uid="{00000000-0005-0000-0000-000088000000}"/>
    <cellStyle name="Excel Built-in Normal" xfId="3" xr:uid="{00000000-0005-0000-0000-000089000000}"/>
    <cellStyle name="Excel Built-in Percent" xfId="138" xr:uid="{00000000-0005-0000-0000-00008A000000}"/>
    <cellStyle name="Hyperlink" xfId="245" builtinId="8"/>
    <cellStyle name="Hyperlink 2" xfId="8" xr:uid="{00000000-0005-0000-0000-00008B000000}"/>
    <cellStyle name="Hyperlink 2 2" xfId="244" xr:uid="{00000000-0005-0000-0000-00008C000000}"/>
    <cellStyle name="Hyperlink 3" xfId="9" xr:uid="{00000000-0005-0000-0000-00008D000000}"/>
    <cellStyle name="Hyperlink 4" xfId="1" xr:uid="{00000000-0005-0000-0000-00008E000000}"/>
    <cellStyle name="Normal" xfId="0" builtinId="0"/>
    <cellStyle name="Normal 2" xfId="4" xr:uid="{00000000-0005-0000-0000-000090000000}"/>
    <cellStyle name="Normal 3" xfId="5" xr:uid="{00000000-0005-0000-0000-000091000000}"/>
    <cellStyle name="Normal 4" xfId="140" xr:uid="{00000000-0005-0000-0000-000092000000}"/>
    <cellStyle name="Normal 4 10" xfId="153" xr:uid="{00000000-0005-0000-0000-000093000000}"/>
    <cellStyle name="Normal 4 10 2" xfId="166" xr:uid="{00000000-0005-0000-0000-000094000000}"/>
    <cellStyle name="Normal 4 10 2 2" xfId="199" xr:uid="{00000000-0005-0000-0000-000095000000}"/>
    <cellStyle name="Normal 4 10 2 3" xfId="232" xr:uid="{00000000-0005-0000-0000-000096000000}"/>
    <cellStyle name="Normal 4 10 3" xfId="187" xr:uid="{00000000-0005-0000-0000-000097000000}"/>
    <cellStyle name="Normal 4 10 4" xfId="220" xr:uid="{00000000-0005-0000-0000-000098000000}"/>
    <cellStyle name="Normal 4 11" xfId="149" xr:uid="{00000000-0005-0000-0000-000099000000}"/>
    <cellStyle name="Normal 4 11 2" xfId="185" xr:uid="{00000000-0005-0000-0000-00009A000000}"/>
    <cellStyle name="Normal 4 11 3" xfId="218" xr:uid="{00000000-0005-0000-0000-00009B000000}"/>
    <cellStyle name="Normal 4 12" xfId="164" xr:uid="{00000000-0005-0000-0000-00009C000000}"/>
    <cellStyle name="Normal 4 12 2" xfId="197" xr:uid="{00000000-0005-0000-0000-00009D000000}"/>
    <cellStyle name="Normal 4 12 3" xfId="230" xr:uid="{00000000-0005-0000-0000-00009E000000}"/>
    <cellStyle name="Normal 4 13" xfId="176" xr:uid="{00000000-0005-0000-0000-00009F000000}"/>
    <cellStyle name="Normal 4 14" xfId="209" xr:uid="{00000000-0005-0000-0000-0000A0000000}"/>
    <cellStyle name="Normal 4 2" xfId="141" xr:uid="{00000000-0005-0000-0000-0000A1000000}"/>
    <cellStyle name="Normal 4 2 2" xfId="154" xr:uid="{00000000-0005-0000-0000-0000A2000000}"/>
    <cellStyle name="Normal 4 2 2 2" xfId="188" xr:uid="{00000000-0005-0000-0000-0000A3000000}"/>
    <cellStyle name="Normal 4 2 2 3" xfId="221" xr:uid="{00000000-0005-0000-0000-0000A4000000}"/>
    <cellStyle name="Normal 4 2 3" xfId="167" xr:uid="{00000000-0005-0000-0000-0000A5000000}"/>
    <cellStyle name="Normal 4 2 3 2" xfId="200" xr:uid="{00000000-0005-0000-0000-0000A6000000}"/>
    <cellStyle name="Normal 4 2 3 3" xfId="233" xr:uid="{00000000-0005-0000-0000-0000A7000000}"/>
    <cellStyle name="Normal 4 2 4" xfId="177" xr:uid="{00000000-0005-0000-0000-0000A8000000}"/>
    <cellStyle name="Normal 4 2 5" xfId="210" xr:uid="{00000000-0005-0000-0000-0000A9000000}"/>
    <cellStyle name="Normal 4 3" xfId="142" xr:uid="{00000000-0005-0000-0000-0000AA000000}"/>
    <cellStyle name="Normal 4 3 2" xfId="155" xr:uid="{00000000-0005-0000-0000-0000AB000000}"/>
    <cellStyle name="Normal 4 3 2 2" xfId="189" xr:uid="{00000000-0005-0000-0000-0000AC000000}"/>
    <cellStyle name="Normal 4 3 2 3" xfId="222" xr:uid="{00000000-0005-0000-0000-0000AD000000}"/>
    <cellStyle name="Normal 4 3 3" xfId="168" xr:uid="{00000000-0005-0000-0000-0000AE000000}"/>
    <cellStyle name="Normal 4 3 3 2" xfId="201" xr:uid="{00000000-0005-0000-0000-0000AF000000}"/>
    <cellStyle name="Normal 4 3 3 3" xfId="234" xr:uid="{00000000-0005-0000-0000-0000B0000000}"/>
    <cellStyle name="Normal 4 3 4" xfId="178" xr:uid="{00000000-0005-0000-0000-0000B1000000}"/>
    <cellStyle name="Normal 4 3 5" xfId="211" xr:uid="{00000000-0005-0000-0000-0000B2000000}"/>
    <cellStyle name="Normal 4 4" xfId="143" xr:uid="{00000000-0005-0000-0000-0000B3000000}"/>
    <cellStyle name="Normal 4 4 2" xfId="156" xr:uid="{00000000-0005-0000-0000-0000B4000000}"/>
    <cellStyle name="Normal 4 4 2 2" xfId="190" xr:uid="{00000000-0005-0000-0000-0000B5000000}"/>
    <cellStyle name="Normal 4 4 2 3" xfId="223" xr:uid="{00000000-0005-0000-0000-0000B6000000}"/>
    <cellStyle name="Normal 4 4 3" xfId="169" xr:uid="{00000000-0005-0000-0000-0000B7000000}"/>
    <cellStyle name="Normal 4 4 3 2" xfId="202" xr:uid="{00000000-0005-0000-0000-0000B8000000}"/>
    <cellStyle name="Normal 4 4 3 3" xfId="235" xr:uid="{00000000-0005-0000-0000-0000B9000000}"/>
    <cellStyle name="Normal 4 4 4" xfId="179" xr:uid="{00000000-0005-0000-0000-0000BA000000}"/>
    <cellStyle name="Normal 4 4 5" xfId="212" xr:uid="{00000000-0005-0000-0000-0000BB000000}"/>
    <cellStyle name="Normal 4 5" xfId="144" xr:uid="{00000000-0005-0000-0000-0000BC000000}"/>
    <cellStyle name="Normal 4 5 2" xfId="157" xr:uid="{00000000-0005-0000-0000-0000BD000000}"/>
    <cellStyle name="Normal 4 5 2 2" xfId="191" xr:uid="{00000000-0005-0000-0000-0000BE000000}"/>
    <cellStyle name="Normal 4 5 2 3" xfId="224" xr:uid="{00000000-0005-0000-0000-0000BF000000}"/>
    <cellStyle name="Normal 4 5 3" xfId="170" xr:uid="{00000000-0005-0000-0000-0000C0000000}"/>
    <cellStyle name="Normal 4 5 3 2" xfId="203" xr:uid="{00000000-0005-0000-0000-0000C1000000}"/>
    <cellStyle name="Normal 4 5 3 3" xfId="236" xr:uid="{00000000-0005-0000-0000-0000C2000000}"/>
    <cellStyle name="Normal 4 5 4" xfId="180" xr:uid="{00000000-0005-0000-0000-0000C3000000}"/>
    <cellStyle name="Normal 4 5 5" xfId="213" xr:uid="{00000000-0005-0000-0000-0000C4000000}"/>
    <cellStyle name="Normal 4 6" xfId="145" xr:uid="{00000000-0005-0000-0000-0000C5000000}"/>
    <cellStyle name="Normal 4 6 2" xfId="158" xr:uid="{00000000-0005-0000-0000-0000C6000000}"/>
    <cellStyle name="Normal 4 6 2 2" xfId="192" xr:uid="{00000000-0005-0000-0000-0000C7000000}"/>
    <cellStyle name="Normal 4 6 2 3" xfId="225" xr:uid="{00000000-0005-0000-0000-0000C8000000}"/>
    <cellStyle name="Normal 4 6 3" xfId="171" xr:uid="{00000000-0005-0000-0000-0000C9000000}"/>
    <cellStyle name="Normal 4 6 3 2" xfId="204" xr:uid="{00000000-0005-0000-0000-0000CA000000}"/>
    <cellStyle name="Normal 4 6 3 3" xfId="237" xr:uid="{00000000-0005-0000-0000-0000CB000000}"/>
    <cellStyle name="Normal 4 6 4" xfId="181" xr:uid="{00000000-0005-0000-0000-0000CC000000}"/>
    <cellStyle name="Normal 4 6 5" xfId="214" xr:uid="{00000000-0005-0000-0000-0000CD000000}"/>
    <cellStyle name="Normal 4 7" xfId="146" xr:uid="{00000000-0005-0000-0000-0000CE000000}"/>
    <cellStyle name="Normal 4 7 2" xfId="159" xr:uid="{00000000-0005-0000-0000-0000CF000000}"/>
    <cellStyle name="Normal 4 7 2 2" xfId="193" xr:uid="{00000000-0005-0000-0000-0000D0000000}"/>
    <cellStyle name="Normal 4 7 2 3" xfId="226" xr:uid="{00000000-0005-0000-0000-0000D1000000}"/>
    <cellStyle name="Normal 4 7 3" xfId="172" xr:uid="{00000000-0005-0000-0000-0000D2000000}"/>
    <cellStyle name="Normal 4 7 3 2" xfId="205" xr:uid="{00000000-0005-0000-0000-0000D3000000}"/>
    <cellStyle name="Normal 4 7 3 3" xfId="238" xr:uid="{00000000-0005-0000-0000-0000D4000000}"/>
    <cellStyle name="Normal 4 7 4" xfId="182" xr:uid="{00000000-0005-0000-0000-0000D5000000}"/>
    <cellStyle name="Normal 4 7 5" xfId="215" xr:uid="{00000000-0005-0000-0000-0000D6000000}"/>
    <cellStyle name="Normal 4 8" xfId="147" xr:uid="{00000000-0005-0000-0000-0000D7000000}"/>
    <cellStyle name="Normal 4 8 2" xfId="160" xr:uid="{00000000-0005-0000-0000-0000D8000000}"/>
    <cellStyle name="Normal 4 8 2 2" xfId="194" xr:uid="{00000000-0005-0000-0000-0000D9000000}"/>
    <cellStyle name="Normal 4 8 2 3" xfId="227" xr:uid="{00000000-0005-0000-0000-0000DA000000}"/>
    <cellStyle name="Normal 4 8 3" xfId="173" xr:uid="{00000000-0005-0000-0000-0000DB000000}"/>
    <cellStyle name="Normal 4 8 3 2" xfId="206" xr:uid="{00000000-0005-0000-0000-0000DC000000}"/>
    <cellStyle name="Normal 4 8 3 3" xfId="239" xr:uid="{00000000-0005-0000-0000-0000DD000000}"/>
    <cellStyle name="Normal 4 8 4" xfId="183" xr:uid="{00000000-0005-0000-0000-0000DE000000}"/>
    <cellStyle name="Normal 4 8 5" xfId="216" xr:uid="{00000000-0005-0000-0000-0000DF000000}"/>
    <cellStyle name="Normal 4 9" xfId="148" xr:uid="{00000000-0005-0000-0000-0000E0000000}"/>
    <cellStyle name="Normal 4 9 2" xfId="161" xr:uid="{00000000-0005-0000-0000-0000E1000000}"/>
    <cellStyle name="Normal 4 9 2 2" xfId="195" xr:uid="{00000000-0005-0000-0000-0000E2000000}"/>
    <cellStyle name="Normal 4 9 2 3" xfId="228" xr:uid="{00000000-0005-0000-0000-0000E3000000}"/>
    <cellStyle name="Normal 4 9 3" xfId="174" xr:uid="{00000000-0005-0000-0000-0000E4000000}"/>
    <cellStyle name="Normal 4 9 3 2" xfId="207" xr:uid="{00000000-0005-0000-0000-0000E5000000}"/>
    <cellStyle name="Normal 4 9 3 3" xfId="240" xr:uid="{00000000-0005-0000-0000-0000E6000000}"/>
    <cellStyle name="Normal 4 9 4" xfId="184" xr:uid="{00000000-0005-0000-0000-0000E7000000}"/>
    <cellStyle name="Normal 4 9 5" xfId="217" xr:uid="{00000000-0005-0000-0000-0000E8000000}"/>
    <cellStyle name="Normal 5" xfId="151" xr:uid="{00000000-0005-0000-0000-0000E9000000}"/>
    <cellStyle name="Normal 6" xfId="150" xr:uid="{00000000-0005-0000-0000-0000EA000000}"/>
    <cellStyle name="Normal 6 2" xfId="165" xr:uid="{00000000-0005-0000-0000-0000EB000000}"/>
    <cellStyle name="Normal 6 2 2" xfId="198" xr:uid="{00000000-0005-0000-0000-0000EC000000}"/>
    <cellStyle name="Normal 6 2 3" xfId="231" xr:uid="{00000000-0005-0000-0000-0000ED000000}"/>
    <cellStyle name="Normal 6 3" xfId="186" xr:uid="{00000000-0005-0000-0000-0000EE000000}"/>
    <cellStyle name="Normal 6 4" xfId="219" xr:uid="{00000000-0005-0000-0000-0000EF000000}"/>
    <cellStyle name="Normal 7" xfId="2" xr:uid="{00000000-0005-0000-0000-0000F0000000}"/>
    <cellStyle name="Normal 7 2" xfId="242" xr:uid="{00000000-0005-0000-0000-0000F1000000}"/>
    <cellStyle name="Percent 2" xfId="152" xr:uid="{00000000-0005-0000-0000-0000F2000000}"/>
    <cellStyle name="Percent 3" xfId="139" xr:uid="{00000000-0005-0000-0000-0000F3000000}"/>
    <cellStyle name="Percent 3 2" xfId="243" xr:uid="{00000000-0005-0000-0000-0000F4000000}"/>
  </cellStyles>
  <dxfs count="0"/>
  <tableStyles count="0" defaultTableStyle="TableStyleMedium2" defaultPivotStyle="PivotStyleLight16"/>
  <colors>
    <mruColors>
      <color rgb="FFFFFFCC"/>
      <color rgb="FFFFFF99"/>
      <color rgb="FFFFFF00"/>
      <color rgb="FF256675"/>
      <color rgb="FFC15B07"/>
      <color rgb="FFB85808"/>
      <color rgb="FF080400"/>
      <color rgb="FFA24D06"/>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HHRBBHReporting@wv.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7"/>
  <sheetViews>
    <sheetView zoomScale="90" zoomScaleNormal="90" workbookViewId="0">
      <selection sqref="A1:AL1"/>
    </sheetView>
  </sheetViews>
  <sheetFormatPr defaultRowHeight="15" x14ac:dyDescent="0.25"/>
  <cols>
    <col min="1" max="44" width="4.7109375" customWidth="1"/>
  </cols>
  <sheetData>
    <row r="1" spans="1:38" ht="100.15" customHeight="1" x14ac:dyDescent="0.25">
      <c r="A1" s="221" t="s">
        <v>35</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row>
    <row r="2" spans="1:38" ht="45" customHeight="1" x14ac:dyDescent="0.25">
      <c r="A2" s="222" t="s">
        <v>266</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4"/>
    </row>
    <row r="3" spans="1:38" ht="15.75" customHeight="1" x14ac:dyDescent="0.25">
      <c r="A3" s="152" t="s">
        <v>40</v>
      </c>
      <c r="B3" s="153"/>
      <c r="C3" s="153"/>
      <c r="D3" s="153"/>
      <c r="E3" s="153"/>
      <c r="F3" s="154"/>
      <c r="G3" s="228" t="s">
        <v>66</v>
      </c>
      <c r="H3" s="229"/>
      <c r="I3" s="229"/>
      <c r="J3" s="230"/>
      <c r="K3" s="237" t="s">
        <v>52</v>
      </c>
      <c r="L3" s="238"/>
      <c r="M3" s="238"/>
      <c r="N3" s="238"/>
      <c r="O3" s="239"/>
      <c r="P3" s="246" t="s">
        <v>63</v>
      </c>
      <c r="Q3" s="247"/>
      <c r="R3" s="247"/>
      <c r="S3" s="247"/>
      <c r="T3" s="248"/>
      <c r="U3" s="152" t="s">
        <v>55</v>
      </c>
      <c r="V3" s="153"/>
      <c r="W3" s="153"/>
      <c r="X3" s="153"/>
      <c r="Y3" s="154"/>
      <c r="Z3" s="228" t="s">
        <v>57</v>
      </c>
      <c r="AA3" s="229"/>
      <c r="AB3" s="229"/>
      <c r="AC3" s="230"/>
      <c r="AD3" s="237" t="s">
        <v>48</v>
      </c>
      <c r="AE3" s="238"/>
      <c r="AF3" s="238"/>
      <c r="AG3" s="238"/>
      <c r="AH3" s="239"/>
      <c r="AI3" s="255" t="s">
        <v>60</v>
      </c>
      <c r="AJ3" s="255"/>
      <c r="AK3" s="255"/>
      <c r="AL3" s="256"/>
    </row>
    <row r="4" spans="1:38" x14ac:dyDescent="0.25">
      <c r="A4" s="155" t="s">
        <v>41</v>
      </c>
      <c r="B4" s="156"/>
      <c r="C4" s="156"/>
      <c r="D4" s="156"/>
      <c r="E4" s="156"/>
      <c r="F4" s="157"/>
      <c r="G4" s="231" t="s">
        <v>67</v>
      </c>
      <c r="H4" s="232"/>
      <c r="I4" s="232"/>
      <c r="J4" s="233"/>
      <c r="K4" s="240" t="s">
        <v>53</v>
      </c>
      <c r="L4" s="241"/>
      <c r="M4" s="241"/>
      <c r="N4" s="241"/>
      <c r="O4" s="242"/>
      <c r="P4" s="249" t="s">
        <v>64</v>
      </c>
      <c r="Q4" s="250"/>
      <c r="R4" s="250"/>
      <c r="S4" s="250"/>
      <c r="T4" s="251"/>
      <c r="U4" s="155" t="s">
        <v>119</v>
      </c>
      <c r="V4" s="156"/>
      <c r="W4" s="156"/>
      <c r="X4" s="156"/>
      <c r="Y4" s="157"/>
      <c r="Z4" s="231" t="s">
        <v>58</v>
      </c>
      <c r="AA4" s="232"/>
      <c r="AB4" s="232"/>
      <c r="AC4" s="233"/>
      <c r="AD4" s="240" t="s">
        <v>49</v>
      </c>
      <c r="AE4" s="241"/>
      <c r="AF4" s="241"/>
      <c r="AG4" s="241"/>
      <c r="AH4" s="242"/>
      <c r="AI4" s="257" t="s">
        <v>61</v>
      </c>
      <c r="AJ4" s="257"/>
      <c r="AK4" s="257"/>
      <c r="AL4" s="258"/>
    </row>
    <row r="5" spans="1:38" ht="15.75" customHeight="1" thickBot="1" x14ac:dyDescent="0.3">
      <c r="A5" s="225" t="s">
        <v>42</v>
      </c>
      <c r="B5" s="226"/>
      <c r="C5" s="226"/>
      <c r="D5" s="226"/>
      <c r="E5" s="226"/>
      <c r="F5" s="227"/>
      <c r="G5" s="234" t="s">
        <v>68</v>
      </c>
      <c r="H5" s="235"/>
      <c r="I5" s="235"/>
      <c r="J5" s="236"/>
      <c r="K5" s="243" t="s">
        <v>54</v>
      </c>
      <c r="L5" s="244"/>
      <c r="M5" s="244"/>
      <c r="N5" s="244"/>
      <c r="O5" s="245"/>
      <c r="P5" s="252" t="s">
        <v>65</v>
      </c>
      <c r="Q5" s="253"/>
      <c r="R5" s="253"/>
      <c r="S5" s="253"/>
      <c r="T5" s="254"/>
      <c r="U5" s="225" t="s">
        <v>56</v>
      </c>
      <c r="V5" s="226"/>
      <c r="W5" s="226"/>
      <c r="X5" s="226"/>
      <c r="Y5" s="227"/>
      <c r="Z5" s="234" t="s">
        <v>59</v>
      </c>
      <c r="AA5" s="235"/>
      <c r="AB5" s="235"/>
      <c r="AC5" s="236"/>
      <c r="AD5" s="243" t="s">
        <v>62</v>
      </c>
      <c r="AE5" s="244"/>
      <c r="AF5" s="244"/>
      <c r="AG5" s="244"/>
      <c r="AH5" s="245"/>
      <c r="AI5" s="259" t="s">
        <v>69</v>
      </c>
      <c r="AJ5" s="259"/>
      <c r="AK5" s="259"/>
      <c r="AL5" s="260"/>
    </row>
    <row r="6" spans="1:38" ht="30" customHeight="1" thickTop="1" x14ac:dyDescent="0.25">
      <c r="A6" s="261" t="s">
        <v>89</v>
      </c>
      <c r="B6" s="261"/>
      <c r="C6" s="261"/>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row>
    <row r="7" spans="1:38" ht="30" customHeight="1" x14ac:dyDescent="0.25">
      <c r="A7" s="270" t="s">
        <v>129</v>
      </c>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2"/>
    </row>
    <row r="8" spans="1:38" ht="15" customHeight="1" x14ac:dyDescent="0.25">
      <c r="A8" s="166" t="s">
        <v>120</v>
      </c>
      <c r="B8" s="166"/>
      <c r="C8" s="166"/>
      <c r="D8" s="166"/>
      <c r="E8" s="166"/>
      <c r="F8" s="166" t="s">
        <v>130</v>
      </c>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7"/>
    </row>
    <row r="9" spans="1:38" ht="15" customHeight="1" x14ac:dyDescent="0.25">
      <c r="A9" s="168" t="s">
        <v>121</v>
      </c>
      <c r="B9" s="168"/>
      <c r="C9" s="168"/>
      <c r="D9" s="168"/>
      <c r="E9" s="168"/>
      <c r="F9" s="168" t="s">
        <v>142</v>
      </c>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9"/>
    </row>
    <row r="10" spans="1:38" ht="30" customHeight="1" x14ac:dyDescent="0.25">
      <c r="A10" s="168" t="s">
        <v>123</v>
      </c>
      <c r="B10" s="168"/>
      <c r="C10" s="168"/>
      <c r="D10" s="168"/>
      <c r="E10" s="168"/>
      <c r="F10" s="168" t="s">
        <v>267</v>
      </c>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9"/>
    </row>
    <row r="11" spans="1:38" ht="30" customHeight="1" x14ac:dyDescent="0.25">
      <c r="A11" s="262" t="s">
        <v>143</v>
      </c>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row>
    <row r="12" spans="1:38" ht="30" customHeight="1" x14ac:dyDescent="0.25">
      <c r="A12" s="263" t="s">
        <v>144</v>
      </c>
      <c r="B12" s="263"/>
      <c r="C12" s="263"/>
      <c r="D12" s="263"/>
      <c r="E12" s="264"/>
      <c r="F12" s="60" t="s">
        <v>131</v>
      </c>
      <c r="G12" s="61"/>
      <c r="H12" s="61"/>
      <c r="I12" s="61"/>
      <c r="J12" s="61"/>
      <c r="K12" s="61"/>
      <c r="L12" s="61"/>
      <c r="M12" s="62"/>
      <c r="N12" s="273" t="s">
        <v>149</v>
      </c>
      <c r="O12" s="274"/>
      <c r="P12" s="274"/>
      <c r="Q12" s="274"/>
      <c r="R12" s="274"/>
      <c r="S12" s="274"/>
      <c r="T12" s="274"/>
      <c r="U12" s="274"/>
      <c r="V12" s="275"/>
      <c r="W12" s="60" t="s">
        <v>132</v>
      </c>
      <c r="X12" s="61"/>
      <c r="Y12" s="61"/>
      <c r="Z12" s="61"/>
      <c r="AA12" s="61"/>
      <c r="AB12" s="61"/>
      <c r="AC12" s="61"/>
      <c r="AD12" s="61"/>
      <c r="AE12" s="62"/>
      <c r="AF12" s="178" t="s">
        <v>152</v>
      </c>
      <c r="AG12" s="179"/>
      <c r="AH12" s="179"/>
      <c r="AI12" s="179"/>
      <c r="AJ12" s="179"/>
      <c r="AK12" s="179"/>
      <c r="AL12" s="179"/>
    </row>
    <row r="13" spans="1:38" ht="30" customHeight="1" x14ac:dyDescent="0.25">
      <c r="A13" s="263"/>
      <c r="B13" s="263"/>
      <c r="C13" s="263"/>
      <c r="D13" s="263"/>
      <c r="E13" s="264"/>
      <c r="F13" s="60" t="s">
        <v>133</v>
      </c>
      <c r="G13" s="61"/>
      <c r="H13" s="61"/>
      <c r="I13" s="61"/>
      <c r="J13" s="61"/>
      <c r="K13" s="61"/>
      <c r="L13" s="61"/>
      <c r="M13" s="62"/>
      <c r="N13" s="276" t="s">
        <v>150</v>
      </c>
      <c r="O13" s="277"/>
      <c r="P13" s="277"/>
      <c r="Q13" s="277"/>
      <c r="R13" s="277"/>
      <c r="S13" s="277"/>
      <c r="T13" s="277"/>
      <c r="U13" s="277"/>
      <c r="V13" s="278"/>
      <c r="W13" s="60" t="s">
        <v>1</v>
      </c>
      <c r="X13" s="61"/>
      <c r="Y13" s="61"/>
      <c r="Z13" s="61"/>
      <c r="AA13" s="61"/>
      <c r="AB13" s="61"/>
      <c r="AC13" s="61"/>
      <c r="AD13" s="61"/>
      <c r="AE13" s="62"/>
      <c r="AF13" s="178" t="s">
        <v>153</v>
      </c>
      <c r="AG13" s="179"/>
      <c r="AH13" s="179"/>
      <c r="AI13" s="179"/>
      <c r="AJ13" s="179"/>
      <c r="AK13" s="179"/>
      <c r="AL13" s="179"/>
    </row>
    <row r="14" spans="1:38" ht="30" customHeight="1" x14ac:dyDescent="0.25">
      <c r="A14" s="263"/>
      <c r="B14" s="263"/>
      <c r="C14" s="263"/>
      <c r="D14" s="263"/>
      <c r="E14" s="264"/>
      <c r="F14" s="279" t="s">
        <v>134</v>
      </c>
      <c r="G14" s="280"/>
      <c r="H14" s="280"/>
      <c r="I14" s="280"/>
      <c r="J14" s="280"/>
      <c r="K14" s="280"/>
      <c r="L14" s="280"/>
      <c r="M14" s="281"/>
      <c r="N14" s="285" t="s">
        <v>151</v>
      </c>
      <c r="O14" s="286"/>
      <c r="P14" s="286"/>
      <c r="Q14" s="286"/>
      <c r="R14" s="286"/>
      <c r="S14" s="286"/>
      <c r="T14" s="286"/>
      <c r="U14" s="286"/>
      <c r="V14" s="287"/>
      <c r="W14" s="60" t="s">
        <v>135</v>
      </c>
      <c r="X14" s="61"/>
      <c r="Y14" s="61"/>
      <c r="Z14" s="61"/>
      <c r="AA14" s="61"/>
      <c r="AB14" s="61"/>
      <c r="AC14" s="61"/>
      <c r="AD14" s="61"/>
      <c r="AE14" s="62"/>
      <c r="AF14" s="178" t="s">
        <v>136</v>
      </c>
      <c r="AG14" s="179"/>
      <c r="AH14" s="179"/>
      <c r="AI14" s="179"/>
      <c r="AJ14" s="179"/>
      <c r="AK14" s="179"/>
      <c r="AL14" s="179"/>
    </row>
    <row r="15" spans="1:38" x14ac:dyDescent="0.25">
      <c r="A15" s="263"/>
      <c r="B15" s="263"/>
      <c r="C15" s="263"/>
      <c r="D15" s="263"/>
      <c r="E15" s="264"/>
      <c r="F15" s="282"/>
      <c r="G15" s="283"/>
      <c r="H15" s="283"/>
      <c r="I15" s="283"/>
      <c r="J15" s="283"/>
      <c r="K15" s="283"/>
      <c r="L15" s="283"/>
      <c r="M15" s="284"/>
      <c r="N15" s="288"/>
      <c r="O15" s="289"/>
      <c r="P15" s="289"/>
      <c r="Q15" s="289"/>
      <c r="R15" s="289"/>
      <c r="S15" s="289"/>
      <c r="T15" s="289"/>
      <c r="U15" s="289"/>
      <c r="V15" s="290"/>
      <c r="W15" s="60" t="s">
        <v>137</v>
      </c>
      <c r="X15" s="61"/>
      <c r="Y15" s="61"/>
      <c r="Z15" s="61"/>
      <c r="AA15" s="61"/>
      <c r="AB15" s="61"/>
      <c r="AC15" s="61"/>
      <c r="AD15" s="61"/>
      <c r="AE15" s="62"/>
      <c r="AF15" s="178" t="s">
        <v>138</v>
      </c>
      <c r="AG15" s="179"/>
      <c r="AH15" s="179"/>
      <c r="AI15" s="179"/>
      <c r="AJ15" s="179"/>
      <c r="AK15" s="179"/>
      <c r="AL15" s="179"/>
    </row>
    <row r="16" spans="1:38" x14ac:dyDescent="0.25">
      <c r="A16" s="265"/>
      <c r="B16" s="265"/>
      <c r="C16" s="265"/>
      <c r="D16" s="265"/>
      <c r="E16" s="266"/>
      <c r="F16" s="60" t="s">
        <v>139</v>
      </c>
      <c r="G16" s="61"/>
      <c r="H16" s="61"/>
      <c r="I16" s="61"/>
      <c r="J16" s="61"/>
      <c r="K16" s="61"/>
      <c r="L16" s="61"/>
      <c r="M16" s="61"/>
      <c r="N16" s="63" t="s">
        <v>140</v>
      </c>
      <c r="O16" s="63"/>
      <c r="P16" s="63"/>
      <c r="Q16" s="63"/>
      <c r="R16" s="64"/>
      <c r="S16" s="65">
        <v>2020</v>
      </c>
      <c r="T16" s="63"/>
      <c r="U16" s="63"/>
      <c r="V16" s="64"/>
      <c r="W16" s="60" t="s">
        <v>141</v>
      </c>
      <c r="X16" s="61"/>
      <c r="Y16" s="61"/>
      <c r="Z16" s="61"/>
      <c r="AA16" s="61"/>
      <c r="AB16" s="61"/>
      <c r="AC16" s="61"/>
      <c r="AD16" s="61"/>
      <c r="AE16" s="62"/>
      <c r="AF16" s="178">
        <v>0</v>
      </c>
      <c r="AG16" s="179"/>
      <c r="AH16" s="179"/>
      <c r="AI16" s="179"/>
      <c r="AJ16" s="179"/>
      <c r="AK16" s="179"/>
      <c r="AL16" s="179"/>
    </row>
    <row r="17" spans="1:38" ht="15.75" x14ac:dyDescent="0.25">
      <c r="A17" s="180" t="s">
        <v>124</v>
      </c>
      <c r="B17" s="180"/>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row>
    <row r="18" spans="1:38" x14ac:dyDescent="0.25">
      <c r="A18" s="166" t="s">
        <v>125</v>
      </c>
      <c r="B18" s="166"/>
      <c r="C18" s="166"/>
      <c r="D18" s="166"/>
      <c r="E18" s="166"/>
      <c r="F18" s="181" t="s">
        <v>126</v>
      </c>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row>
    <row r="19" spans="1:38" x14ac:dyDescent="0.25">
      <c r="A19" s="168" t="s">
        <v>127</v>
      </c>
      <c r="B19" s="168"/>
      <c r="C19" s="168"/>
      <c r="D19" s="168"/>
      <c r="E19" s="168"/>
      <c r="F19" s="168" t="s">
        <v>128</v>
      </c>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row>
    <row r="20" spans="1:38" ht="31.5" x14ac:dyDescent="0.25">
      <c r="A20" s="267" t="s">
        <v>145</v>
      </c>
      <c r="B20" s="268"/>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9"/>
    </row>
    <row r="21" spans="1:38" x14ac:dyDescent="0.25">
      <c r="A21" s="4"/>
      <c r="B21" s="3"/>
      <c r="C21" s="3"/>
      <c r="D21" s="3"/>
      <c r="E21" s="3"/>
      <c r="F21" s="3"/>
      <c r="G21" s="3"/>
      <c r="H21" s="3"/>
      <c r="I21" s="3"/>
      <c r="J21" s="3"/>
      <c r="K21" s="3"/>
      <c r="L21" s="3"/>
      <c r="M21" s="3"/>
      <c r="N21" s="3"/>
      <c r="O21" s="3"/>
      <c r="P21" s="3"/>
      <c r="Q21" s="3"/>
      <c r="R21" s="3"/>
      <c r="S21" s="3"/>
      <c r="T21" s="3"/>
    </row>
    <row r="22" spans="1:38" x14ac:dyDescent="0.25">
      <c r="A22" s="129" t="s">
        <v>120</v>
      </c>
      <c r="B22" s="127"/>
      <c r="C22" s="127"/>
      <c r="D22" s="127"/>
      <c r="E22" s="128"/>
      <c r="F22" s="129" t="s">
        <v>122</v>
      </c>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8"/>
    </row>
    <row r="23" spans="1:38" x14ac:dyDescent="0.25">
      <c r="A23" s="159" t="s">
        <v>121</v>
      </c>
      <c r="B23" s="121"/>
      <c r="C23" s="121"/>
      <c r="D23" s="121"/>
      <c r="E23" s="122"/>
      <c r="F23" s="159" t="s">
        <v>146</v>
      </c>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2"/>
    </row>
    <row r="24" spans="1:38" x14ac:dyDescent="0.25">
      <c r="A24" s="129" t="s">
        <v>123</v>
      </c>
      <c r="B24" s="127"/>
      <c r="C24" s="127"/>
      <c r="D24" s="127"/>
      <c r="E24" s="128"/>
      <c r="F24" s="129" t="s">
        <v>147</v>
      </c>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8"/>
    </row>
    <row r="25" spans="1:38" ht="30" customHeight="1" thickBot="1" x14ac:dyDescent="0.3">
      <c r="A25" s="160" t="s">
        <v>154</v>
      </c>
      <c r="B25" s="161"/>
      <c r="C25" s="161"/>
      <c r="D25" s="161"/>
      <c r="E25" s="162"/>
      <c r="F25" s="160" t="s">
        <v>148</v>
      </c>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2"/>
    </row>
    <row r="26" spans="1:38" ht="30" customHeight="1" thickTop="1" x14ac:dyDescent="0.25">
      <c r="A26" s="163" t="s">
        <v>161</v>
      </c>
      <c r="B26" s="164"/>
      <c r="C26" s="164"/>
      <c r="D26" s="164"/>
      <c r="E26" s="165"/>
      <c r="F26" s="205" t="s">
        <v>155</v>
      </c>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7"/>
    </row>
    <row r="27" spans="1:38" ht="30" customHeight="1" x14ac:dyDescent="0.25">
      <c r="A27" s="120" t="s">
        <v>161</v>
      </c>
      <c r="B27" s="121"/>
      <c r="C27" s="121"/>
      <c r="D27" s="121"/>
      <c r="E27" s="122"/>
      <c r="F27" s="123" t="s">
        <v>156</v>
      </c>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5"/>
    </row>
    <row r="28" spans="1:38" ht="30" customHeight="1" x14ac:dyDescent="0.25">
      <c r="A28" s="126" t="s">
        <v>161</v>
      </c>
      <c r="B28" s="127"/>
      <c r="C28" s="127"/>
      <c r="D28" s="127"/>
      <c r="E28" s="128"/>
      <c r="F28" s="140" t="s">
        <v>157</v>
      </c>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2"/>
    </row>
    <row r="29" spans="1:38" ht="30" customHeight="1" x14ac:dyDescent="0.25">
      <c r="A29" s="120" t="s">
        <v>161</v>
      </c>
      <c r="B29" s="121"/>
      <c r="C29" s="121"/>
      <c r="D29" s="121"/>
      <c r="E29" s="122"/>
      <c r="F29" s="123" t="s">
        <v>158</v>
      </c>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5"/>
    </row>
    <row r="30" spans="1:38" ht="30" customHeight="1" thickBot="1" x14ac:dyDescent="0.3">
      <c r="A30" s="114" t="s">
        <v>161</v>
      </c>
      <c r="B30" s="115"/>
      <c r="C30" s="115"/>
      <c r="D30" s="115"/>
      <c r="E30" s="116"/>
      <c r="F30" s="117" t="s">
        <v>159</v>
      </c>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9"/>
    </row>
    <row r="31" spans="1:38" ht="30" customHeight="1" thickTop="1" thickBot="1" x14ac:dyDescent="0.3">
      <c r="A31" s="143" t="s">
        <v>212</v>
      </c>
      <c r="B31" s="144"/>
      <c r="C31" s="144"/>
      <c r="D31" s="144"/>
      <c r="E31" s="145"/>
      <c r="F31" s="146" t="s">
        <v>213</v>
      </c>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8"/>
    </row>
    <row r="32" spans="1:38" ht="30" customHeight="1" thickTop="1" x14ac:dyDescent="0.25">
      <c r="A32" s="197" t="s">
        <v>160</v>
      </c>
      <c r="B32" s="198"/>
      <c r="C32" s="198"/>
      <c r="D32" s="198"/>
      <c r="E32" s="199"/>
      <c r="F32" s="200" t="s">
        <v>162</v>
      </c>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2"/>
    </row>
    <row r="33" spans="1:38" ht="30" customHeight="1" x14ac:dyDescent="0.25">
      <c r="A33" s="126" t="s">
        <v>160</v>
      </c>
      <c r="B33" s="127"/>
      <c r="C33" s="127"/>
      <c r="D33" s="127"/>
      <c r="E33" s="128"/>
      <c r="F33" s="140" t="s">
        <v>163</v>
      </c>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2"/>
    </row>
    <row r="34" spans="1:38" ht="30" customHeight="1" x14ac:dyDescent="0.25">
      <c r="A34" s="170" t="s">
        <v>160</v>
      </c>
      <c r="B34" s="170"/>
      <c r="C34" s="170"/>
      <c r="D34" s="170"/>
      <c r="E34" s="170"/>
      <c r="F34" s="203" t="s">
        <v>164</v>
      </c>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row>
    <row r="35" spans="1:38" ht="30" customHeight="1" x14ac:dyDescent="0.25">
      <c r="A35" s="171" t="s">
        <v>160</v>
      </c>
      <c r="B35" s="171"/>
      <c r="C35" s="171"/>
      <c r="D35" s="171"/>
      <c r="E35" s="171"/>
      <c r="F35" s="204" t="s">
        <v>165</v>
      </c>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row>
    <row r="36" spans="1:38" ht="30" customHeight="1" x14ac:dyDescent="0.25">
      <c r="A36" s="170" t="s">
        <v>166</v>
      </c>
      <c r="B36" s="170"/>
      <c r="C36" s="170"/>
      <c r="D36" s="170"/>
      <c r="E36" s="170"/>
      <c r="F36" s="113" t="s">
        <v>167</v>
      </c>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1:38" ht="30" customHeight="1" x14ac:dyDescent="0.25">
      <c r="A37" s="139" t="s">
        <v>166</v>
      </c>
      <c r="B37" s="139"/>
      <c r="C37" s="139"/>
      <c r="D37" s="139"/>
      <c r="E37" s="139"/>
      <c r="F37" s="158" t="s">
        <v>169</v>
      </c>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row>
    <row r="38" spans="1:38" ht="30" customHeight="1" x14ac:dyDescent="0.25">
      <c r="A38" s="137" t="s">
        <v>166</v>
      </c>
      <c r="B38" s="137"/>
      <c r="C38" s="137"/>
      <c r="D38" s="137"/>
      <c r="E38" s="137"/>
      <c r="F38" s="138" t="s">
        <v>168</v>
      </c>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row>
    <row r="39" spans="1:38" ht="30" customHeight="1" x14ac:dyDescent="0.25">
      <c r="A39" s="139" t="s">
        <v>170</v>
      </c>
      <c r="B39" s="139"/>
      <c r="C39" s="139"/>
      <c r="D39" s="139"/>
      <c r="E39" s="139"/>
      <c r="F39" s="158" t="s">
        <v>172</v>
      </c>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row>
    <row r="40" spans="1:38" ht="30" customHeight="1" x14ac:dyDescent="0.25">
      <c r="A40" s="137" t="s">
        <v>170</v>
      </c>
      <c r="B40" s="137"/>
      <c r="C40" s="137"/>
      <c r="D40" s="137"/>
      <c r="E40" s="137"/>
      <c r="F40" s="138" t="s">
        <v>171</v>
      </c>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row>
    <row r="41" spans="1:38" ht="30" customHeight="1" x14ac:dyDescent="0.25">
      <c r="A41" s="139" t="s">
        <v>173</v>
      </c>
      <c r="B41" s="139"/>
      <c r="C41" s="139"/>
      <c r="D41" s="139"/>
      <c r="E41" s="139"/>
      <c r="F41" s="158" t="s">
        <v>211</v>
      </c>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row>
    <row r="42" spans="1:38" ht="30" customHeight="1" x14ac:dyDescent="0.25">
      <c r="A42" s="182" t="s">
        <v>174</v>
      </c>
      <c r="B42" s="183"/>
      <c r="C42" s="183"/>
      <c r="D42" s="183"/>
      <c r="E42" s="184"/>
      <c r="F42" s="191" t="s">
        <v>36</v>
      </c>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3"/>
    </row>
    <row r="43" spans="1:38" ht="30" customHeight="1" x14ac:dyDescent="0.25">
      <c r="A43" s="185"/>
      <c r="B43" s="186"/>
      <c r="C43" s="186"/>
      <c r="D43" s="186"/>
      <c r="E43" s="187"/>
      <c r="F43" s="194" t="s">
        <v>175</v>
      </c>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6"/>
    </row>
    <row r="44" spans="1:38" ht="30" customHeight="1" x14ac:dyDescent="0.25">
      <c r="A44" s="185"/>
      <c r="B44" s="186"/>
      <c r="C44" s="186"/>
      <c r="D44" s="186"/>
      <c r="E44" s="187"/>
      <c r="F44" s="149" t="s">
        <v>215</v>
      </c>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1"/>
    </row>
    <row r="45" spans="1:38" ht="43.5" customHeight="1" x14ac:dyDescent="0.25">
      <c r="A45" s="188"/>
      <c r="B45" s="189"/>
      <c r="C45" s="189"/>
      <c r="D45" s="189"/>
      <c r="E45" s="190"/>
      <c r="F45" s="194" t="s">
        <v>214</v>
      </c>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6"/>
    </row>
    <row r="46" spans="1:38" ht="30" customHeight="1" x14ac:dyDescent="0.25">
      <c r="A46" s="137" t="s">
        <v>176</v>
      </c>
      <c r="B46" s="137"/>
      <c r="C46" s="137"/>
      <c r="D46" s="137"/>
      <c r="E46" s="137"/>
      <c r="F46" s="138" t="s">
        <v>177</v>
      </c>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row>
    <row r="47" spans="1:38" ht="19.5" customHeight="1" thickBot="1" x14ac:dyDescent="0.3">
      <c r="A47" s="133" t="s">
        <v>99</v>
      </c>
      <c r="B47" s="133"/>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row>
    <row r="48" spans="1:38" ht="35.1" customHeight="1" thickTop="1" x14ac:dyDescent="0.25">
      <c r="A48" s="32" t="s">
        <v>31</v>
      </c>
      <c r="B48" s="32"/>
      <c r="C48" s="32"/>
      <c r="D48" s="32"/>
      <c r="E48" s="32"/>
      <c r="F48" s="32"/>
      <c r="G48" s="32"/>
      <c r="H48" s="32"/>
      <c r="I48" s="32"/>
      <c r="J48" s="134" t="s">
        <v>39</v>
      </c>
      <c r="K48" s="135"/>
      <c r="L48" s="135"/>
      <c r="M48" s="135"/>
      <c r="N48" s="135"/>
      <c r="O48" s="135"/>
      <c r="P48" s="135"/>
      <c r="Q48" s="135"/>
      <c r="R48" s="135"/>
      <c r="S48" s="135"/>
      <c r="T48" s="135"/>
      <c r="U48" s="135"/>
      <c r="V48" s="135"/>
      <c r="W48" s="135"/>
      <c r="X48" s="135"/>
      <c r="Y48" s="135"/>
      <c r="Z48" s="135"/>
      <c r="AA48" s="136"/>
      <c r="AB48" s="134" t="s">
        <v>115</v>
      </c>
      <c r="AC48" s="135"/>
      <c r="AD48" s="135"/>
      <c r="AE48" s="135"/>
      <c r="AF48" s="135"/>
      <c r="AG48" s="135"/>
      <c r="AH48" s="135"/>
      <c r="AI48" s="136"/>
    </row>
    <row r="49" spans="1:35" ht="60" customHeight="1" x14ac:dyDescent="0.25">
      <c r="A49" s="130" t="s">
        <v>100</v>
      </c>
      <c r="B49" s="130"/>
      <c r="C49" s="130"/>
      <c r="D49" s="130"/>
      <c r="E49" s="130"/>
      <c r="F49" s="130"/>
      <c r="G49" s="130"/>
      <c r="H49" s="130"/>
      <c r="I49" s="130"/>
      <c r="J49" s="131" t="s">
        <v>88</v>
      </c>
      <c r="K49" s="132"/>
      <c r="L49" s="132" t="s">
        <v>14</v>
      </c>
      <c r="M49" s="132"/>
      <c r="N49" s="132" t="s">
        <v>22</v>
      </c>
      <c r="O49" s="132"/>
      <c r="P49" s="132" t="s">
        <v>12</v>
      </c>
      <c r="Q49" s="132"/>
      <c r="R49" s="212" t="s">
        <v>15</v>
      </c>
      <c r="S49" s="212"/>
      <c r="T49" s="132" t="s">
        <v>9</v>
      </c>
      <c r="U49" s="132"/>
      <c r="V49" s="132" t="s">
        <v>11</v>
      </c>
      <c r="W49" s="219"/>
      <c r="X49" s="66" t="s">
        <v>111</v>
      </c>
      <c r="Y49" s="66" t="s">
        <v>112</v>
      </c>
      <c r="Z49" s="213" t="s">
        <v>113</v>
      </c>
      <c r="AA49" s="214"/>
      <c r="AB49" s="220" t="s">
        <v>28</v>
      </c>
      <c r="AC49" s="212"/>
      <c r="AD49" s="212" t="s">
        <v>10</v>
      </c>
      <c r="AE49" s="212"/>
      <c r="AF49" s="66" t="s">
        <v>111</v>
      </c>
      <c r="AG49" s="66" t="s">
        <v>112</v>
      </c>
      <c r="AH49" s="213" t="s">
        <v>113</v>
      </c>
      <c r="AI49" s="214"/>
    </row>
    <row r="50" spans="1:35" ht="35.1" customHeight="1" x14ac:dyDescent="0.25">
      <c r="A50" s="215"/>
      <c r="B50" s="215"/>
      <c r="C50" s="215"/>
      <c r="D50" s="215"/>
      <c r="E50" s="215"/>
      <c r="F50" s="215"/>
      <c r="G50" s="215"/>
      <c r="H50" s="215"/>
      <c r="I50" s="216"/>
      <c r="J50" s="2" t="s">
        <v>8</v>
      </c>
      <c r="K50" s="20" t="s">
        <v>7</v>
      </c>
      <c r="L50" s="1" t="s">
        <v>8</v>
      </c>
      <c r="M50" s="20" t="s">
        <v>7</v>
      </c>
      <c r="N50" s="1" t="s">
        <v>8</v>
      </c>
      <c r="O50" s="20" t="s">
        <v>7</v>
      </c>
      <c r="P50" s="1" t="s">
        <v>8</v>
      </c>
      <c r="Q50" s="20" t="s">
        <v>7</v>
      </c>
      <c r="R50" s="1" t="s">
        <v>8</v>
      </c>
      <c r="S50" s="20" t="s">
        <v>7</v>
      </c>
      <c r="T50" s="1" t="s">
        <v>8</v>
      </c>
      <c r="U50" s="20" t="s">
        <v>7</v>
      </c>
      <c r="V50" s="1" t="s">
        <v>8</v>
      </c>
      <c r="W50" s="23" t="s">
        <v>7</v>
      </c>
      <c r="X50" s="42"/>
      <c r="Y50" s="42"/>
      <c r="Z50" s="217"/>
      <c r="AA50" s="218"/>
      <c r="AB50" s="2" t="s">
        <v>8</v>
      </c>
      <c r="AC50" s="20" t="s">
        <v>7</v>
      </c>
      <c r="AD50" s="1" t="s">
        <v>8</v>
      </c>
      <c r="AE50" s="20" t="s">
        <v>7</v>
      </c>
      <c r="AF50" s="42"/>
      <c r="AG50" s="42"/>
      <c r="AH50" s="217"/>
      <c r="AI50" s="218"/>
    </row>
    <row r="51" spans="1:35" ht="35.1" customHeight="1" x14ac:dyDescent="0.25">
      <c r="A51" s="176" t="s">
        <v>27</v>
      </c>
      <c r="B51" s="176"/>
      <c r="C51" s="176"/>
      <c r="D51" s="176"/>
      <c r="E51" s="176"/>
      <c r="F51" s="176"/>
      <c r="G51" s="176"/>
      <c r="H51" s="176"/>
      <c r="I51" s="177"/>
      <c r="J51" s="16">
        <v>1</v>
      </c>
      <c r="K51" s="21">
        <v>1</v>
      </c>
      <c r="L51" s="11">
        <v>1</v>
      </c>
      <c r="M51" s="21">
        <v>1</v>
      </c>
      <c r="N51" s="11">
        <v>1</v>
      </c>
      <c r="O51" s="21">
        <v>1</v>
      </c>
      <c r="P51" s="11">
        <v>1</v>
      </c>
      <c r="Q51" s="21">
        <v>1</v>
      </c>
      <c r="R51" s="11">
        <v>1</v>
      </c>
      <c r="S51" s="21">
        <v>1</v>
      </c>
      <c r="T51" s="11">
        <v>1</v>
      </c>
      <c r="U51" s="21">
        <v>1</v>
      </c>
      <c r="V51" s="11">
        <v>1</v>
      </c>
      <c r="W51" s="24">
        <v>1</v>
      </c>
      <c r="X51" s="15">
        <f>J51+L51+N51+P51+R51+T51+V51</f>
        <v>7</v>
      </c>
      <c r="Y51" s="15">
        <f>K51+M51+O51+Q51+S51+U51+W51</f>
        <v>7</v>
      </c>
      <c r="Z51" s="172">
        <f>SUM(J51:W51)</f>
        <v>14</v>
      </c>
      <c r="AA51" s="173"/>
      <c r="AB51" s="16">
        <v>5</v>
      </c>
      <c r="AC51" s="21">
        <v>2</v>
      </c>
      <c r="AD51" s="11">
        <v>2</v>
      </c>
      <c r="AE51" s="21">
        <v>5</v>
      </c>
      <c r="AF51" s="15">
        <f>AB51+AD51</f>
        <v>7</v>
      </c>
      <c r="AG51" s="15">
        <f>AC51+AE51</f>
        <v>7</v>
      </c>
      <c r="AH51" s="172">
        <f>SUM(AF51:AG51)</f>
        <v>14</v>
      </c>
      <c r="AI51" s="173"/>
    </row>
    <row r="52" spans="1:35" ht="35.1" customHeight="1" x14ac:dyDescent="0.25">
      <c r="A52" s="174" t="s">
        <v>24</v>
      </c>
      <c r="B52" s="174"/>
      <c r="C52" s="174"/>
      <c r="D52" s="174"/>
      <c r="E52" s="174"/>
      <c r="F52" s="174"/>
      <c r="G52" s="174"/>
      <c r="H52" s="174"/>
      <c r="I52" s="175"/>
      <c r="J52" s="17">
        <v>1</v>
      </c>
      <c r="K52" s="22">
        <v>1</v>
      </c>
      <c r="L52" s="10">
        <v>1</v>
      </c>
      <c r="M52" s="22">
        <v>1</v>
      </c>
      <c r="N52" s="10">
        <v>1</v>
      </c>
      <c r="O52" s="22">
        <v>1</v>
      </c>
      <c r="P52" s="10">
        <v>1</v>
      </c>
      <c r="Q52" s="22">
        <v>1</v>
      </c>
      <c r="R52" s="10">
        <v>1</v>
      </c>
      <c r="S52" s="22">
        <v>1</v>
      </c>
      <c r="T52" s="10">
        <v>1</v>
      </c>
      <c r="U52" s="22">
        <v>1</v>
      </c>
      <c r="V52" s="10">
        <v>1</v>
      </c>
      <c r="W52" s="25">
        <v>1</v>
      </c>
      <c r="X52" s="15">
        <f t="shared" ref="X52:Y59" si="0">J52+L52+N52+P52+R52+T52+V52</f>
        <v>7</v>
      </c>
      <c r="Y52" s="15">
        <f t="shared" si="0"/>
        <v>7</v>
      </c>
      <c r="Z52" s="172">
        <f t="shared" ref="Z52:Z58" si="1">SUM(J52:W52)</f>
        <v>14</v>
      </c>
      <c r="AA52" s="173"/>
      <c r="AB52" s="17">
        <v>5</v>
      </c>
      <c r="AC52" s="22">
        <v>2</v>
      </c>
      <c r="AD52" s="10">
        <v>2</v>
      </c>
      <c r="AE52" s="22">
        <v>5</v>
      </c>
      <c r="AF52" s="15">
        <f t="shared" ref="AF52:AG58" si="2">AB52+AD52</f>
        <v>7</v>
      </c>
      <c r="AG52" s="15">
        <f t="shared" si="2"/>
        <v>7</v>
      </c>
      <c r="AH52" s="172">
        <f t="shared" ref="AH52:AH58" si="3">SUM(AF52:AG52)</f>
        <v>14</v>
      </c>
      <c r="AI52" s="173"/>
    </row>
    <row r="53" spans="1:35" ht="35.1" customHeight="1" x14ac:dyDescent="0.25">
      <c r="A53" s="176" t="s">
        <v>17</v>
      </c>
      <c r="B53" s="176"/>
      <c r="C53" s="176"/>
      <c r="D53" s="176"/>
      <c r="E53" s="176"/>
      <c r="F53" s="176"/>
      <c r="G53" s="176"/>
      <c r="H53" s="176"/>
      <c r="I53" s="177"/>
      <c r="J53" s="16">
        <v>1</v>
      </c>
      <c r="K53" s="21">
        <v>1</v>
      </c>
      <c r="L53" s="11">
        <v>1</v>
      </c>
      <c r="M53" s="21">
        <v>1</v>
      </c>
      <c r="N53" s="11">
        <v>1</v>
      </c>
      <c r="O53" s="21">
        <v>1</v>
      </c>
      <c r="P53" s="11">
        <v>1</v>
      </c>
      <c r="Q53" s="21">
        <v>1</v>
      </c>
      <c r="R53" s="11">
        <v>1</v>
      </c>
      <c r="S53" s="21">
        <v>1</v>
      </c>
      <c r="T53" s="11">
        <v>1</v>
      </c>
      <c r="U53" s="21">
        <v>1</v>
      </c>
      <c r="V53" s="11">
        <v>1</v>
      </c>
      <c r="W53" s="24">
        <v>1</v>
      </c>
      <c r="X53" s="15">
        <f t="shared" si="0"/>
        <v>7</v>
      </c>
      <c r="Y53" s="15">
        <f t="shared" si="0"/>
        <v>7</v>
      </c>
      <c r="Z53" s="172">
        <f t="shared" si="1"/>
        <v>14</v>
      </c>
      <c r="AA53" s="173"/>
      <c r="AB53" s="16">
        <v>5</v>
      </c>
      <c r="AC53" s="21">
        <v>2</v>
      </c>
      <c r="AD53" s="11">
        <v>2</v>
      </c>
      <c r="AE53" s="21">
        <v>5</v>
      </c>
      <c r="AF53" s="15">
        <f t="shared" si="2"/>
        <v>7</v>
      </c>
      <c r="AG53" s="15">
        <f t="shared" si="2"/>
        <v>7</v>
      </c>
      <c r="AH53" s="172">
        <f t="shared" si="3"/>
        <v>14</v>
      </c>
      <c r="AI53" s="173"/>
    </row>
    <row r="54" spans="1:35" ht="35.1" customHeight="1" x14ac:dyDescent="0.25">
      <c r="A54" s="174" t="s">
        <v>18</v>
      </c>
      <c r="B54" s="174"/>
      <c r="C54" s="174"/>
      <c r="D54" s="174"/>
      <c r="E54" s="174"/>
      <c r="F54" s="174"/>
      <c r="G54" s="174"/>
      <c r="H54" s="174"/>
      <c r="I54" s="175"/>
      <c r="J54" s="17">
        <v>1</v>
      </c>
      <c r="K54" s="22">
        <v>1</v>
      </c>
      <c r="L54" s="10">
        <v>1</v>
      </c>
      <c r="M54" s="22">
        <v>1</v>
      </c>
      <c r="N54" s="10">
        <v>1</v>
      </c>
      <c r="O54" s="22">
        <v>1</v>
      </c>
      <c r="P54" s="10">
        <v>1</v>
      </c>
      <c r="Q54" s="22">
        <v>1</v>
      </c>
      <c r="R54" s="10">
        <v>1</v>
      </c>
      <c r="S54" s="22">
        <v>1</v>
      </c>
      <c r="T54" s="10">
        <v>1</v>
      </c>
      <c r="U54" s="22">
        <v>1</v>
      </c>
      <c r="V54" s="10">
        <v>1</v>
      </c>
      <c r="W54" s="25">
        <v>1</v>
      </c>
      <c r="X54" s="15">
        <f t="shared" si="0"/>
        <v>7</v>
      </c>
      <c r="Y54" s="15">
        <f t="shared" si="0"/>
        <v>7</v>
      </c>
      <c r="Z54" s="172">
        <f t="shared" si="1"/>
        <v>14</v>
      </c>
      <c r="AA54" s="173"/>
      <c r="AB54" s="17">
        <v>5</v>
      </c>
      <c r="AC54" s="22">
        <v>2</v>
      </c>
      <c r="AD54" s="10">
        <v>2</v>
      </c>
      <c r="AE54" s="22">
        <v>5</v>
      </c>
      <c r="AF54" s="15">
        <f t="shared" si="2"/>
        <v>7</v>
      </c>
      <c r="AG54" s="15">
        <f t="shared" si="2"/>
        <v>7</v>
      </c>
      <c r="AH54" s="172">
        <f t="shared" si="3"/>
        <v>14</v>
      </c>
      <c r="AI54" s="173"/>
    </row>
    <row r="55" spans="1:35" ht="35.1" customHeight="1" x14ac:dyDescent="0.25">
      <c r="A55" s="176" t="s">
        <v>19</v>
      </c>
      <c r="B55" s="176"/>
      <c r="C55" s="176"/>
      <c r="D55" s="176"/>
      <c r="E55" s="176"/>
      <c r="F55" s="176"/>
      <c r="G55" s="176"/>
      <c r="H55" s="176"/>
      <c r="I55" s="177"/>
      <c r="J55" s="16">
        <v>1</v>
      </c>
      <c r="K55" s="21">
        <v>1</v>
      </c>
      <c r="L55" s="11">
        <v>1</v>
      </c>
      <c r="M55" s="21">
        <v>1</v>
      </c>
      <c r="N55" s="11">
        <v>1</v>
      </c>
      <c r="O55" s="21">
        <v>1</v>
      </c>
      <c r="P55" s="11">
        <v>1</v>
      </c>
      <c r="Q55" s="21">
        <v>1</v>
      </c>
      <c r="R55" s="11">
        <v>1</v>
      </c>
      <c r="S55" s="21">
        <v>1</v>
      </c>
      <c r="T55" s="11">
        <v>1</v>
      </c>
      <c r="U55" s="21">
        <v>1</v>
      </c>
      <c r="V55" s="11">
        <v>1</v>
      </c>
      <c r="W55" s="24">
        <v>1</v>
      </c>
      <c r="X55" s="15">
        <f t="shared" si="0"/>
        <v>7</v>
      </c>
      <c r="Y55" s="15">
        <f t="shared" si="0"/>
        <v>7</v>
      </c>
      <c r="Z55" s="172">
        <f t="shared" si="1"/>
        <v>14</v>
      </c>
      <c r="AA55" s="173"/>
      <c r="AB55" s="16">
        <v>5</v>
      </c>
      <c r="AC55" s="21">
        <v>2</v>
      </c>
      <c r="AD55" s="11">
        <v>2</v>
      </c>
      <c r="AE55" s="21">
        <v>5</v>
      </c>
      <c r="AF55" s="15">
        <f t="shared" si="2"/>
        <v>7</v>
      </c>
      <c r="AG55" s="15">
        <f t="shared" si="2"/>
        <v>7</v>
      </c>
      <c r="AH55" s="172">
        <f t="shared" si="3"/>
        <v>14</v>
      </c>
      <c r="AI55" s="173"/>
    </row>
    <row r="56" spans="1:35" ht="35.1" customHeight="1" x14ac:dyDescent="0.25">
      <c r="A56" s="174" t="s">
        <v>20</v>
      </c>
      <c r="B56" s="174"/>
      <c r="C56" s="174"/>
      <c r="D56" s="174"/>
      <c r="E56" s="174"/>
      <c r="F56" s="174"/>
      <c r="G56" s="174"/>
      <c r="H56" s="174"/>
      <c r="I56" s="175"/>
      <c r="J56" s="17">
        <v>1</v>
      </c>
      <c r="K56" s="22">
        <v>1</v>
      </c>
      <c r="L56" s="10">
        <v>1</v>
      </c>
      <c r="M56" s="22">
        <v>1</v>
      </c>
      <c r="N56" s="10">
        <v>1</v>
      </c>
      <c r="O56" s="22">
        <v>1</v>
      </c>
      <c r="P56" s="10">
        <v>1</v>
      </c>
      <c r="Q56" s="22">
        <v>1</v>
      </c>
      <c r="R56" s="10">
        <v>1</v>
      </c>
      <c r="S56" s="22">
        <v>1</v>
      </c>
      <c r="T56" s="10">
        <v>1</v>
      </c>
      <c r="U56" s="22">
        <v>1</v>
      </c>
      <c r="V56" s="10">
        <v>1</v>
      </c>
      <c r="W56" s="25">
        <v>1</v>
      </c>
      <c r="X56" s="15">
        <f t="shared" si="0"/>
        <v>7</v>
      </c>
      <c r="Y56" s="15">
        <f t="shared" si="0"/>
        <v>7</v>
      </c>
      <c r="Z56" s="172">
        <f t="shared" si="1"/>
        <v>14</v>
      </c>
      <c r="AA56" s="173"/>
      <c r="AB56" s="17">
        <v>5</v>
      </c>
      <c r="AC56" s="22">
        <v>2</v>
      </c>
      <c r="AD56" s="10">
        <v>2</v>
      </c>
      <c r="AE56" s="22">
        <v>5</v>
      </c>
      <c r="AF56" s="15">
        <f t="shared" si="2"/>
        <v>7</v>
      </c>
      <c r="AG56" s="15">
        <f t="shared" si="2"/>
        <v>7</v>
      </c>
      <c r="AH56" s="172">
        <f t="shared" si="3"/>
        <v>14</v>
      </c>
      <c r="AI56" s="173"/>
    </row>
    <row r="57" spans="1:35" ht="35.1" customHeight="1" x14ac:dyDescent="0.25">
      <c r="A57" s="176" t="s">
        <v>25</v>
      </c>
      <c r="B57" s="176"/>
      <c r="C57" s="176"/>
      <c r="D57" s="176"/>
      <c r="E57" s="176"/>
      <c r="F57" s="176"/>
      <c r="G57" s="176"/>
      <c r="H57" s="176"/>
      <c r="I57" s="177"/>
      <c r="J57" s="16">
        <v>1</v>
      </c>
      <c r="K57" s="21">
        <v>1</v>
      </c>
      <c r="L57" s="11">
        <v>1</v>
      </c>
      <c r="M57" s="21">
        <v>1</v>
      </c>
      <c r="N57" s="11">
        <v>1</v>
      </c>
      <c r="O57" s="21">
        <v>1</v>
      </c>
      <c r="P57" s="11">
        <v>1</v>
      </c>
      <c r="Q57" s="21">
        <v>1</v>
      </c>
      <c r="R57" s="11">
        <v>1</v>
      </c>
      <c r="S57" s="21">
        <v>1</v>
      </c>
      <c r="T57" s="11">
        <v>1</v>
      </c>
      <c r="U57" s="21">
        <v>1</v>
      </c>
      <c r="V57" s="11">
        <v>1</v>
      </c>
      <c r="W57" s="24">
        <v>1</v>
      </c>
      <c r="X57" s="15">
        <f t="shared" si="0"/>
        <v>7</v>
      </c>
      <c r="Y57" s="15">
        <f t="shared" si="0"/>
        <v>7</v>
      </c>
      <c r="Z57" s="172">
        <f t="shared" si="1"/>
        <v>14</v>
      </c>
      <c r="AA57" s="173"/>
      <c r="AB57" s="16">
        <v>5</v>
      </c>
      <c r="AC57" s="21">
        <v>2</v>
      </c>
      <c r="AD57" s="11">
        <v>2</v>
      </c>
      <c r="AE57" s="21">
        <v>5</v>
      </c>
      <c r="AF57" s="15">
        <f t="shared" si="2"/>
        <v>7</v>
      </c>
      <c r="AG57" s="15">
        <f t="shared" si="2"/>
        <v>7</v>
      </c>
      <c r="AH57" s="172">
        <f t="shared" si="3"/>
        <v>14</v>
      </c>
      <c r="AI57" s="173"/>
    </row>
    <row r="58" spans="1:35" ht="35.1" customHeight="1" x14ac:dyDescent="0.25">
      <c r="A58" s="174" t="s">
        <v>26</v>
      </c>
      <c r="B58" s="174"/>
      <c r="C58" s="174"/>
      <c r="D58" s="174"/>
      <c r="E58" s="174"/>
      <c r="F58" s="174"/>
      <c r="G58" s="174"/>
      <c r="H58" s="174"/>
      <c r="I58" s="175"/>
      <c r="J58" s="17">
        <v>1</v>
      </c>
      <c r="K58" s="22">
        <v>1</v>
      </c>
      <c r="L58" s="10">
        <v>1</v>
      </c>
      <c r="M58" s="22">
        <v>1</v>
      </c>
      <c r="N58" s="10">
        <v>1</v>
      </c>
      <c r="O58" s="22">
        <v>1</v>
      </c>
      <c r="P58" s="10">
        <v>1</v>
      </c>
      <c r="Q58" s="22">
        <v>1</v>
      </c>
      <c r="R58" s="10">
        <v>1</v>
      </c>
      <c r="S58" s="22">
        <v>1</v>
      </c>
      <c r="T58" s="10">
        <v>1</v>
      </c>
      <c r="U58" s="22">
        <v>1</v>
      </c>
      <c r="V58" s="10">
        <v>1</v>
      </c>
      <c r="W58" s="25">
        <v>1</v>
      </c>
      <c r="X58" s="15">
        <f t="shared" si="0"/>
        <v>7</v>
      </c>
      <c r="Y58" s="15">
        <f t="shared" si="0"/>
        <v>7</v>
      </c>
      <c r="Z58" s="172">
        <f t="shared" si="1"/>
        <v>14</v>
      </c>
      <c r="AA58" s="173"/>
      <c r="AB58" s="17">
        <v>5</v>
      </c>
      <c r="AC58" s="22">
        <v>2</v>
      </c>
      <c r="AD58" s="10">
        <v>2</v>
      </c>
      <c r="AE58" s="22">
        <v>5</v>
      </c>
      <c r="AF58" s="15">
        <f>AB58+AD58</f>
        <v>7</v>
      </c>
      <c r="AG58" s="15">
        <f t="shared" si="2"/>
        <v>7</v>
      </c>
      <c r="AH58" s="172">
        <f t="shared" si="3"/>
        <v>14</v>
      </c>
      <c r="AI58" s="173"/>
    </row>
    <row r="59" spans="1:35" ht="35.1" customHeight="1" thickBot="1" x14ac:dyDescent="0.35">
      <c r="A59" s="208" t="s">
        <v>21</v>
      </c>
      <c r="B59" s="208"/>
      <c r="C59" s="208"/>
      <c r="D59" s="208"/>
      <c r="E59" s="208"/>
      <c r="F59" s="208"/>
      <c r="G59" s="208"/>
      <c r="H59" s="208"/>
      <c r="I59" s="209"/>
      <c r="J59" s="35">
        <f t="shared" ref="J59:W59" si="4">SUM(J51:J58)</f>
        <v>8</v>
      </c>
      <c r="K59" s="36">
        <f t="shared" si="4"/>
        <v>8</v>
      </c>
      <c r="L59" s="37">
        <f t="shared" si="4"/>
        <v>8</v>
      </c>
      <c r="M59" s="36">
        <f t="shared" si="4"/>
        <v>8</v>
      </c>
      <c r="N59" s="37">
        <f t="shared" si="4"/>
        <v>8</v>
      </c>
      <c r="O59" s="36">
        <f t="shared" si="4"/>
        <v>8</v>
      </c>
      <c r="P59" s="37">
        <f t="shared" si="4"/>
        <v>8</v>
      </c>
      <c r="Q59" s="36">
        <f t="shared" si="4"/>
        <v>8</v>
      </c>
      <c r="R59" s="37">
        <f t="shared" si="4"/>
        <v>8</v>
      </c>
      <c r="S59" s="36">
        <f t="shared" si="4"/>
        <v>8</v>
      </c>
      <c r="T59" s="37">
        <f t="shared" si="4"/>
        <v>8</v>
      </c>
      <c r="U59" s="36">
        <f t="shared" si="4"/>
        <v>8</v>
      </c>
      <c r="V59" s="37">
        <f t="shared" si="4"/>
        <v>8</v>
      </c>
      <c r="W59" s="39">
        <f t="shared" si="4"/>
        <v>8</v>
      </c>
      <c r="X59" s="38">
        <f t="shared" si="0"/>
        <v>56</v>
      </c>
      <c r="Y59" s="38">
        <f t="shared" si="0"/>
        <v>56</v>
      </c>
      <c r="Z59" s="210">
        <f>SUM(Z51:Z58)</f>
        <v>112</v>
      </c>
      <c r="AA59" s="211"/>
      <c r="AB59" s="35">
        <f t="shared" ref="AB59:AH59" si="5">SUM(AB51:AB58)</f>
        <v>40</v>
      </c>
      <c r="AC59" s="36">
        <f t="shared" si="5"/>
        <v>16</v>
      </c>
      <c r="AD59" s="37">
        <f t="shared" si="5"/>
        <v>16</v>
      </c>
      <c r="AE59" s="36">
        <f t="shared" si="5"/>
        <v>40</v>
      </c>
      <c r="AF59" s="38">
        <f t="shared" si="5"/>
        <v>56</v>
      </c>
      <c r="AG59" s="38">
        <f t="shared" si="5"/>
        <v>56</v>
      </c>
      <c r="AH59" s="210">
        <f t="shared" si="5"/>
        <v>112</v>
      </c>
      <c r="AI59" s="211"/>
    </row>
    <row r="60" spans="1:35" ht="82.5" customHeight="1" thickTop="1" x14ac:dyDescent="0.25">
      <c r="A60" s="293" t="s">
        <v>247</v>
      </c>
      <c r="B60" s="293"/>
      <c r="C60" s="293"/>
      <c r="D60" s="293"/>
      <c r="E60" s="293"/>
      <c r="F60" s="293"/>
      <c r="G60" s="293"/>
      <c r="H60" s="293"/>
      <c r="I60" s="293"/>
      <c r="J60" s="294" t="s">
        <v>248</v>
      </c>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row>
    <row r="61" spans="1:35" ht="84" customHeight="1" x14ac:dyDescent="0.25">
      <c r="A61" s="291" t="s">
        <v>221</v>
      </c>
      <c r="B61" s="291"/>
      <c r="C61" s="291"/>
      <c r="D61" s="291"/>
      <c r="E61" s="291"/>
      <c r="F61" s="291"/>
      <c r="G61" s="291"/>
      <c r="H61" s="291"/>
      <c r="I61" s="291"/>
      <c r="J61" s="292" t="s">
        <v>249</v>
      </c>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row>
    <row r="62" spans="1:35" ht="53.25" customHeight="1" x14ac:dyDescent="0.25">
      <c r="A62" s="291" t="s">
        <v>250</v>
      </c>
      <c r="B62" s="291"/>
      <c r="C62" s="291"/>
      <c r="D62" s="291"/>
      <c r="E62" s="291"/>
      <c r="F62" s="291"/>
      <c r="G62" s="291"/>
      <c r="H62" s="291"/>
      <c r="I62" s="291"/>
      <c r="J62" s="292" t="s">
        <v>251</v>
      </c>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row>
    <row r="63" spans="1:35" ht="60" customHeight="1" x14ac:dyDescent="0.25">
      <c r="A63" s="291" t="s">
        <v>220</v>
      </c>
      <c r="B63" s="291"/>
      <c r="C63" s="291"/>
      <c r="D63" s="291"/>
      <c r="E63" s="291"/>
      <c r="F63" s="291"/>
      <c r="G63" s="291"/>
      <c r="H63" s="291"/>
      <c r="I63" s="291"/>
      <c r="J63" s="292" t="s">
        <v>252</v>
      </c>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row>
    <row r="64" spans="1:35" ht="48" customHeight="1" x14ac:dyDescent="0.25">
      <c r="A64" s="291" t="s">
        <v>219</v>
      </c>
      <c r="B64" s="291"/>
      <c r="C64" s="291"/>
      <c r="D64" s="291"/>
      <c r="E64" s="291"/>
      <c r="F64" s="291"/>
      <c r="G64" s="291"/>
      <c r="H64" s="291"/>
      <c r="I64" s="291"/>
      <c r="J64" s="292" t="s">
        <v>253</v>
      </c>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2"/>
      <c r="AI64" s="292"/>
    </row>
    <row r="65" spans="1:35" ht="42" customHeight="1" x14ac:dyDescent="0.25">
      <c r="A65" s="291" t="s">
        <v>254</v>
      </c>
      <c r="B65" s="291"/>
      <c r="C65" s="291"/>
      <c r="D65" s="291"/>
      <c r="E65" s="291"/>
      <c r="F65" s="291"/>
      <c r="G65" s="291"/>
      <c r="H65" s="291"/>
      <c r="I65" s="291"/>
      <c r="J65" s="292" t="s">
        <v>255</v>
      </c>
      <c r="K65" s="292"/>
      <c r="L65" s="292"/>
      <c r="M65" s="292"/>
      <c r="N65" s="292"/>
      <c r="O65" s="292"/>
      <c r="P65" s="292"/>
      <c r="Q65" s="292"/>
      <c r="R65" s="292"/>
      <c r="S65" s="292"/>
      <c r="T65" s="292"/>
      <c r="U65" s="292"/>
      <c r="V65" s="292"/>
      <c r="W65" s="292"/>
      <c r="X65" s="292"/>
      <c r="Y65" s="292"/>
      <c r="Z65" s="292"/>
      <c r="AA65" s="292"/>
      <c r="AB65" s="292"/>
      <c r="AC65" s="292"/>
      <c r="AD65" s="292"/>
      <c r="AE65" s="292"/>
      <c r="AF65" s="292"/>
      <c r="AG65" s="292"/>
      <c r="AH65" s="292"/>
      <c r="AI65" s="292"/>
    </row>
    <row r="66" spans="1:35" ht="65.25" customHeight="1" x14ac:dyDescent="0.25">
      <c r="A66" s="291" t="s">
        <v>224</v>
      </c>
      <c r="B66" s="291"/>
      <c r="C66" s="291"/>
      <c r="D66" s="291"/>
      <c r="E66" s="291"/>
      <c r="F66" s="291"/>
      <c r="G66" s="291"/>
      <c r="H66" s="291"/>
      <c r="I66" s="291"/>
      <c r="J66" s="292" t="s">
        <v>256</v>
      </c>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row>
    <row r="67" spans="1:35" ht="87.75" customHeight="1" x14ac:dyDescent="0.25">
      <c r="A67" s="291" t="s">
        <v>257</v>
      </c>
      <c r="B67" s="291"/>
      <c r="C67" s="291"/>
      <c r="D67" s="291"/>
      <c r="E67" s="291"/>
      <c r="F67" s="291"/>
      <c r="G67" s="291"/>
      <c r="H67" s="291"/>
      <c r="I67" s="291"/>
      <c r="J67" s="292" t="s">
        <v>258</v>
      </c>
      <c r="K67" s="292"/>
      <c r="L67" s="292"/>
      <c r="M67" s="292"/>
      <c r="N67" s="292"/>
      <c r="O67" s="292"/>
      <c r="P67" s="292"/>
      <c r="Q67" s="292"/>
      <c r="R67" s="292"/>
      <c r="S67" s="292"/>
      <c r="T67" s="292"/>
      <c r="U67" s="292"/>
      <c r="V67" s="292"/>
      <c r="W67" s="292"/>
      <c r="X67" s="292"/>
      <c r="Y67" s="292"/>
      <c r="Z67" s="292"/>
      <c r="AA67" s="292"/>
      <c r="AB67" s="292"/>
      <c r="AC67" s="292"/>
      <c r="AD67" s="292"/>
      <c r="AE67" s="292"/>
      <c r="AF67" s="292"/>
      <c r="AG67" s="292"/>
      <c r="AH67" s="292"/>
      <c r="AI67" s="292"/>
    </row>
  </sheetData>
  <sheetProtection algorithmName="SHA-512" hashValue="WkEnie9JjqdI9vtpUfLrp97E05lTma0cISx2GwkFy7Y/eQ3FJjAGjmWLuoKmMct3SLH93Us0dTBjMQjDAwLRZg==" saltValue="y/KxlqThW1zGwa/aJRPwTw==" spinCount="100000" sheet="1" objects="1" scenarios="1"/>
  <mergeCells count="159">
    <mergeCell ref="A65:I65"/>
    <mergeCell ref="J65:AI65"/>
    <mergeCell ref="A66:I66"/>
    <mergeCell ref="J66:AI66"/>
    <mergeCell ref="A67:I67"/>
    <mergeCell ref="J67:AI67"/>
    <mergeCell ref="A60:I60"/>
    <mergeCell ref="J60:AI60"/>
    <mergeCell ref="A61:I61"/>
    <mergeCell ref="J61:AI61"/>
    <mergeCell ref="A62:I62"/>
    <mergeCell ref="J62:AI62"/>
    <mergeCell ref="A63:I63"/>
    <mergeCell ref="J63:AI63"/>
    <mergeCell ref="A64:I64"/>
    <mergeCell ref="J64:AI64"/>
    <mergeCell ref="A6:AL6"/>
    <mergeCell ref="F9:AL9"/>
    <mergeCell ref="A11:AL11"/>
    <mergeCell ref="A12:E16"/>
    <mergeCell ref="A20:AL20"/>
    <mergeCell ref="A7:AL7"/>
    <mergeCell ref="N12:V12"/>
    <mergeCell ref="AF12:AL12"/>
    <mergeCell ref="N13:V13"/>
    <mergeCell ref="AF13:AL13"/>
    <mergeCell ref="F14:M15"/>
    <mergeCell ref="N14:V15"/>
    <mergeCell ref="AF14:AL14"/>
    <mergeCell ref="AF15:AL15"/>
    <mergeCell ref="A9:E9"/>
    <mergeCell ref="A1:AL1"/>
    <mergeCell ref="A2:AL2"/>
    <mergeCell ref="A3:F3"/>
    <mergeCell ref="A4:F4"/>
    <mergeCell ref="A5:F5"/>
    <mergeCell ref="G3:J3"/>
    <mergeCell ref="G4:J4"/>
    <mergeCell ref="G5:J5"/>
    <mergeCell ref="K3:O3"/>
    <mergeCell ref="K4:O4"/>
    <mergeCell ref="K5:O5"/>
    <mergeCell ref="P3:T3"/>
    <mergeCell ref="P4:T4"/>
    <mergeCell ref="P5:T5"/>
    <mergeCell ref="AD3:AH3"/>
    <mergeCell ref="AD4:AH4"/>
    <mergeCell ref="AD5:AH5"/>
    <mergeCell ref="AI3:AL3"/>
    <mergeCell ref="AI4:AL4"/>
    <mergeCell ref="AI5:AL5"/>
    <mergeCell ref="U5:Y5"/>
    <mergeCell ref="Z3:AC3"/>
    <mergeCell ref="Z4:AC4"/>
    <mergeCell ref="Z5:AC5"/>
    <mergeCell ref="A59:I59"/>
    <mergeCell ref="Z59:AA59"/>
    <mergeCell ref="AH59:AI59"/>
    <mergeCell ref="Z51:AA51"/>
    <mergeCell ref="AH51:AI51"/>
    <mergeCell ref="A52:I52"/>
    <mergeCell ref="Z52:AA52"/>
    <mergeCell ref="AH52:AI52"/>
    <mergeCell ref="AD49:AE49"/>
    <mergeCell ref="AH49:AI49"/>
    <mergeCell ref="A50:I50"/>
    <mergeCell ref="Z50:AA50"/>
    <mergeCell ref="AH50:AI50"/>
    <mergeCell ref="R49:S49"/>
    <mergeCell ref="T49:U49"/>
    <mergeCell ref="V49:W49"/>
    <mergeCell ref="Z49:AA49"/>
    <mergeCell ref="AB49:AC49"/>
    <mergeCell ref="A53:I53"/>
    <mergeCell ref="Z53:AA53"/>
    <mergeCell ref="AH53:AI53"/>
    <mergeCell ref="A54:I54"/>
    <mergeCell ref="A57:I57"/>
    <mergeCell ref="Z57:AA57"/>
    <mergeCell ref="Z54:AA54"/>
    <mergeCell ref="AH54:AI54"/>
    <mergeCell ref="A51:I51"/>
    <mergeCell ref="AF16:AL16"/>
    <mergeCell ref="A17:AL17"/>
    <mergeCell ref="A18:E18"/>
    <mergeCell ref="F18:AL18"/>
    <mergeCell ref="A19:E19"/>
    <mergeCell ref="F19:AL19"/>
    <mergeCell ref="A42:E45"/>
    <mergeCell ref="F42:AL42"/>
    <mergeCell ref="F43:AL43"/>
    <mergeCell ref="F45:AL45"/>
    <mergeCell ref="A32:E32"/>
    <mergeCell ref="F32:AL32"/>
    <mergeCell ref="F33:AL33"/>
    <mergeCell ref="F34:AL34"/>
    <mergeCell ref="F35:AL35"/>
    <mergeCell ref="A33:E33"/>
    <mergeCell ref="F26:AL26"/>
    <mergeCell ref="F22:AL22"/>
    <mergeCell ref="A29:E29"/>
    <mergeCell ref="F29:AL29"/>
    <mergeCell ref="A36:E36"/>
    <mergeCell ref="AH57:AI57"/>
    <mergeCell ref="A58:I58"/>
    <mergeCell ref="Z58:AA58"/>
    <mergeCell ref="AH58:AI58"/>
    <mergeCell ref="A55:I55"/>
    <mergeCell ref="Z55:AA55"/>
    <mergeCell ref="AH55:AI55"/>
    <mergeCell ref="A56:I56"/>
    <mergeCell ref="Z56:AA56"/>
    <mergeCell ref="AH56:AI56"/>
    <mergeCell ref="U3:Y3"/>
    <mergeCell ref="U4:Y4"/>
    <mergeCell ref="F39:AL39"/>
    <mergeCell ref="A40:E40"/>
    <mergeCell ref="F40:AL40"/>
    <mergeCell ref="A41:E41"/>
    <mergeCell ref="F41:AL41"/>
    <mergeCell ref="A46:E46"/>
    <mergeCell ref="F46:AL46"/>
    <mergeCell ref="A23:E23"/>
    <mergeCell ref="F23:AL23"/>
    <mergeCell ref="A24:E24"/>
    <mergeCell ref="F24:AL24"/>
    <mergeCell ref="A25:E25"/>
    <mergeCell ref="F25:AL25"/>
    <mergeCell ref="A26:E26"/>
    <mergeCell ref="A8:E8"/>
    <mergeCell ref="F8:AL8"/>
    <mergeCell ref="A10:E10"/>
    <mergeCell ref="F10:AL10"/>
    <mergeCell ref="A34:E34"/>
    <mergeCell ref="A35:E35"/>
    <mergeCell ref="A37:E37"/>
    <mergeCell ref="F37:AL37"/>
    <mergeCell ref="F36:AL36"/>
    <mergeCell ref="A30:E30"/>
    <mergeCell ref="F30:AL30"/>
    <mergeCell ref="A27:E27"/>
    <mergeCell ref="F27:AL27"/>
    <mergeCell ref="A28:E28"/>
    <mergeCell ref="A22:E22"/>
    <mergeCell ref="A49:I49"/>
    <mergeCell ref="J49:K49"/>
    <mergeCell ref="L49:M49"/>
    <mergeCell ref="N49:O49"/>
    <mergeCell ref="P49:Q49"/>
    <mergeCell ref="A47:AI47"/>
    <mergeCell ref="J48:AA48"/>
    <mergeCell ref="AB48:AI48"/>
    <mergeCell ref="A38:E38"/>
    <mergeCell ref="F38:AL38"/>
    <mergeCell ref="A39:E39"/>
    <mergeCell ref="F28:AL28"/>
    <mergeCell ref="A31:E31"/>
    <mergeCell ref="F31:AL31"/>
    <mergeCell ref="F44:AL44"/>
  </mergeCells>
  <hyperlinks>
    <hyperlink ref="A6" r:id="rId1" display="DHHRBBHReporting@wv.gov " xr:uid="{C97BDC89-AFE1-4B1B-848E-B7922DAE7CC9}"/>
  </hyperlinks>
  <pageMargins left="0" right="0" top="0.75" bottom="0.75" header="0.3" footer="0.3"/>
  <pageSetup paperSize="5"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70659-4232-4A2F-9E1B-04ACC346082A}">
  <sheetPr>
    <tabColor rgb="FF7030A0"/>
  </sheetPr>
  <dimension ref="A1:BG186"/>
  <sheetViews>
    <sheetView topLeftCell="A5" zoomScaleNormal="100" workbookViewId="0">
      <selection activeCell="L8" sqref="L8:O8"/>
    </sheetView>
  </sheetViews>
  <sheetFormatPr defaultRowHeight="15" x14ac:dyDescent="0.25"/>
  <cols>
    <col min="1" max="1" width="6.42578125" customWidth="1"/>
    <col min="2" max="35" width="5.5703125" customWidth="1"/>
    <col min="36" max="36" width="16.7109375" customWidth="1"/>
    <col min="37" max="37" width="10.140625" customWidth="1"/>
    <col min="41" max="41" width="29.85546875" customWidth="1"/>
    <col min="42" max="42" width="11.7109375" customWidth="1"/>
    <col min="46" max="46" width="27" customWidth="1"/>
    <col min="47" max="47" width="12.28515625" customWidth="1"/>
    <col min="51" max="51" width="27.7109375" customWidth="1"/>
    <col min="52" max="52" width="14.85546875" customWidth="1"/>
    <col min="55" max="55" width="10.42578125" customWidth="1"/>
    <col min="56" max="56" width="27.5703125" customWidth="1"/>
    <col min="57" max="57" width="11.570312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72">
        <f>'SETUP '!X7</f>
        <v>0</v>
      </c>
      <c r="X7" s="373"/>
      <c r="Y7" s="373"/>
      <c r="Z7" s="373"/>
      <c r="AA7" s="373"/>
      <c r="AB7" s="373"/>
      <c r="AC7" s="374"/>
      <c r="AD7" s="59"/>
      <c r="AE7" s="59"/>
      <c r="AF7" s="59"/>
      <c r="AG7" s="59"/>
      <c r="AH7" s="59"/>
      <c r="AI7" s="59"/>
    </row>
    <row r="8" spans="1:59" ht="30" customHeight="1" thickBot="1" x14ac:dyDescent="0.3">
      <c r="A8" s="362" t="s">
        <v>107</v>
      </c>
      <c r="B8" s="363"/>
      <c r="C8" s="363"/>
      <c r="D8" s="363"/>
      <c r="E8" s="363"/>
      <c r="F8" s="364"/>
      <c r="G8" s="365" t="s">
        <v>118</v>
      </c>
      <c r="H8" s="365"/>
      <c r="I8" s="365"/>
      <c r="J8" s="365"/>
      <c r="K8" s="366"/>
      <c r="L8" s="369">
        <v>2025</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January!N15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January!N13+N13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January!Q17+N17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January!Q18+N18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January!Q19+N19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January!Q20+N20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January!Q22+N22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January!Q23+N23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January!Q24+N24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January!Q26+N26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January!Q27+N27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January!Q29+N29</f>
        <v>0</v>
      </c>
      <c r="R29" s="562"/>
      <c r="S29" s="562"/>
      <c r="T29" s="454" t="s">
        <v>207</v>
      </c>
      <c r="U29" s="455"/>
      <c r="V29" s="455"/>
      <c r="W29" s="455"/>
      <c r="X29" s="455"/>
      <c r="Y29" s="455"/>
      <c r="Z29" s="455"/>
      <c r="AA29" s="456"/>
      <c r="AB29" s="450">
        <v>0</v>
      </c>
      <c r="AC29" s="450"/>
      <c r="AD29" s="592">
        <f>January!AD29+AB29</f>
        <v>0</v>
      </c>
      <c r="AE29" s="593"/>
      <c r="AF29" s="450">
        <v>0</v>
      </c>
      <c r="AG29" s="450"/>
      <c r="AH29" s="592">
        <f>January!AH29+AF29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January!AJ34+Z34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January!AJ35+Z35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January!AJ36+Z36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January!AJ37+Z37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January!AJ38+Z38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January!AJ39+Z39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January!AJ40+Z40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January!AJ41+Z41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202</v>
      </c>
      <c r="U45" s="343"/>
    </row>
    <row r="46" spans="1:42" x14ac:dyDescent="0.25">
      <c r="A46" s="382" t="s">
        <v>219</v>
      </c>
      <c r="B46" s="383"/>
      <c r="C46" s="383"/>
      <c r="D46" s="383"/>
      <c r="E46" s="383"/>
      <c r="F46" s="383"/>
      <c r="G46" s="383"/>
      <c r="H46" s="383"/>
      <c r="I46" s="383"/>
      <c r="J46" s="384"/>
      <c r="K46" s="385">
        <f>COUNTIFS(February!C58:C186,"clothing")</f>
        <v>0</v>
      </c>
      <c r="L46" s="386"/>
      <c r="M46" s="344">
        <f>SUMIFS(February!E58:E186,February!C58:C186,"clothing")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COUNTIFS(February!C58:C186,"food")</f>
        <v>0</v>
      </c>
      <c r="L47" s="386"/>
      <c r="M47" s="344">
        <f>SUMIFS(February!E58:E186,February!C58:C186,"food")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COUNTIFS(February!C58:C186,"housingrelated")</f>
        <v>0</v>
      </c>
      <c r="L48" s="386"/>
      <c r="M48" s="344">
        <f>SUMIFS(February!E58:E186,February!C58:C186,"housingrelated")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COUNTIFS(February!C58:C186,"medication")</f>
        <v>0</v>
      </c>
      <c r="L49" s="386"/>
      <c r="M49" s="344">
        <f>SUMIFS(February!E58:E186,February!C58:C186,"medication")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COUNTIFS(February!C58:C186,"othercommodities")</f>
        <v>0</v>
      </c>
      <c r="L50" s="386"/>
      <c r="M50" s="344">
        <f>SUMIFS(February!E58:E186,February!C58:C186,"othercommodities")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COUNTIFS(February!C58:C186,"personalcare")</f>
        <v>0</v>
      </c>
      <c r="L51" s="386"/>
      <c r="M51" s="344">
        <f>SUMIFS(February!E58:E186,February!C58:C186,"personalcare")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COUNTIFS(February!C58:C186,"Transportation")</f>
        <v>0</v>
      </c>
      <c r="L52" s="386"/>
      <c r="M52" s="344">
        <f>SUMIFS(February!E58:E186,February!C58:C186,"Transportation")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AWRk1PXwcdR+Lp/qpheESLral+Gs+5BX4ksXanRYINzwfiWIJQEoVhPsOL31z99UwrvKewyI/MmsriIui/0Rsw==" saltValue="6UmPdBQVqJ+byH/UYBT8uQ==" spinCount="100000" sheet="1" objects="1" scenarios="1"/>
  <mergeCells count="793">
    <mergeCell ref="Q13:S13"/>
    <mergeCell ref="T45:U45"/>
    <mergeCell ref="T47:U47"/>
    <mergeCell ref="T46:U46"/>
    <mergeCell ref="T48:U48"/>
    <mergeCell ref="T49:U49"/>
    <mergeCell ref="T50:U50"/>
    <mergeCell ref="T51:U51"/>
    <mergeCell ref="T52:U52"/>
    <mergeCell ref="U20:Z20"/>
    <mergeCell ref="U18:Z18"/>
    <mergeCell ref="U16:Z16"/>
    <mergeCell ref="Q28:S28"/>
    <mergeCell ref="T53:U53"/>
    <mergeCell ref="U27:Z27"/>
    <mergeCell ref="AA27:AB27"/>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Z32:AA32"/>
    <mergeCell ref="AB32:AC32"/>
    <mergeCell ref="AD32:AE32"/>
    <mergeCell ref="AH32:AI32"/>
    <mergeCell ref="AC22:AD22"/>
    <mergeCell ref="AE22:AF22"/>
    <mergeCell ref="AH22:AJ22"/>
    <mergeCell ref="U23:Z23"/>
    <mergeCell ref="AA23:AB23"/>
    <mergeCell ref="AC23:AD23"/>
    <mergeCell ref="AE23:AF23"/>
    <mergeCell ref="AH23:AJ23"/>
    <mergeCell ref="AC26:AD26"/>
    <mergeCell ref="AE26:AF26"/>
    <mergeCell ref="AH26:AJ26"/>
    <mergeCell ref="AA20:AB20"/>
    <mergeCell ref="AC20:AD20"/>
    <mergeCell ref="AE20:AF20"/>
    <mergeCell ref="AH20:AJ20"/>
    <mergeCell ref="U21:Z21"/>
    <mergeCell ref="AA21:AB21"/>
    <mergeCell ref="AC21:AD21"/>
    <mergeCell ref="AE21:AF21"/>
    <mergeCell ref="AH21:AJ21"/>
    <mergeCell ref="AA18:AB18"/>
    <mergeCell ref="AC18:AD18"/>
    <mergeCell ref="AE18:AF18"/>
    <mergeCell ref="AH18:AJ18"/>
    <mergeCell ref="U19:Z19"/>
    <mergeCell ref="AA19:AB19"/>
    <mergeCell ref="AC19:AD19"/>
    <mergeCell ref="AE19:AF19"/>
    <mergeCell ref="AH19:AJ19"/>
    <mergeCell ref="AA16:AB16"/>
    <mergeCell ref="AC16:AD16"/>
    <mergeCell ref="AE16:AF16"/>
    <mergeCell ref="AH16:AJ16"/>
    <mergeCell ref="U17:Z17"/>
    <mergeCell ref="AA17:AB17"/>
    <mergeCell ref="AC17:AD17"/>
    <mergeCell ref="AE17:AF17"/>
    <mergeCell ref="AH17:AJ17"/>
    <mergeCell ref="A53:J53"/>
    <mergeCell ref="K53:L53"/>
    <mergeCell ref="M53:O53"/>
    <mergeCell ref="A51:J51"/>
    <mergeCell ref="K51:L51"/>
    <mergeCell ref="M51:O51"/>
    <mergeCell ref="A52:J52"/>
    <mergeCell ref="K52:L52"/>
    <mergeCell ref="M52:O52"/>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D28:AE28"/>
    <mergeCell ref="AD29:AE29"/>
    <mergeCell ref="AF29:AG29"/>
    <mergeCell ref="AH29:AI29"/>
    <mergeCell ref="AH28:AI28"/>
    <mergeCell ref="AF28:AG28"/>
    <mergeCell ref="AB29:AC29"/>
    <mergeCell ref="U26:Z26"/>
    <mergeCell ref="AA26:AB26"/>
    <mergeCell ref="A23:M23"/>
    <mergeCell ref="N23:P23"/>
    <mergeCell ref="Q23:S23"/>
    <mergeCell ref="A24:M24"/>
    <mergeCell ref="N24:P24"/>
    <mergeCell ref="Q24:S24"/>
    <mergeCell ref="A20:M20"/>
    <mergeCell ref="N20:P20"/>
    <mergeCell ref="Q20:S20"/>
    <mergeCell ref="Q21:S21"/>
    <mergeCell ref="A22:M22"/>
    <mergeCell ref="N22:P22"/>
    <mergeCell ref="Q22:S22"/>
    <mergeCell ref="A18:M18"/>
    <mergeCell ref="N18:P18"/>
    <mergeCell ref="Q18:S18"/>
    <mergeCell ref="A19:M19"/>
    <mergeCell ref="N19:P19"/>
    <mergeCell ref="Q19:S19"/>
    <mergeCell ref="N15:P15"/>
    <mergeCell ref="A16:P16"/>
    <mergeCell ref="Q16:S16"/>
    <mergeCell ref="A17:M17"/>
    <mergeCell ref="N17:P17"/>
    <mergeCell ref="Q17:S17"/>
    <mergeCell ref="AH13:AJ13"/>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H14:AJ14"/>
    <mergeCell ref="U15:Z15"/>
    <mergeCell ref="AA15:AB15"/>
    <mergeCell ref="AC15:AD15"/>
    <mergeCell ref="AE15:AF15"/>
    <mergeCell ref="AH15:AJ15"/>
    <mergeCell ref="A11:M11"/>
    <mergeCell ref="N11:P11"/>
    <mergeCell ref="A12:M12"/>
    <mergeCell ref="N12:P12"/>
    <mergeCell ref="A9:P9"/>
    <mergeCell ref="A10:P10"/>
    <mergeCell ref="T9:AM10"/>
    <mergeCell ref="AH11:AJ11"/>
    <mergeCell ref="U12:Z12"/>
    <mergeCell ref="AA12:AB12"/>
    <mergeCell ref="AC12:AD12"/>
    <mergeCell ref="AE12:AF12"/>
    <mergeCell ref="AH12:AJ12"/>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U13:Z13"/>
    <mergeCell ref="AA13:AB13"/>
    <mergeCell ref="AC13:AD13"/>
    <mergeCell ref="AE13:AF13"/>
  </mergeCells>
  <dataValidations count="11">
    <dataValidation allowBlank="1" showInputMessage="1" showErrorMessage="1" prompt="auto populates" sqref="N11:P11 N15:P15 Q17:S20 Q22:S24 Q26:S27 Q29:S29 X34:AA42 AF34:AJ42" xr:uid="{7C3C996D-9CFF-4268-B9B9-596A43608267}"/>
    <dataValidation allowBlank="1" showInputMessage="1" showErrorMessage="1" prompt="give reason for discharges in Line 11, Column R-AC" sqref="N14:P14" xr:uid="{C1F564D2-8043-4570-88C3-41DA9C61E870}"/>
    <dataValidation allowBlank="1" showInputMessage="1" showErrorMessage="1" prompt="Use a number; DO NOT use alphabet" sqref="N26:N27 N17:N20 N22:N24 N12:P13 Q13:S13" xr:uid="{5079913D-41B7-42B9-AB9C-083DABCCC024}"/>
    <dataValidation allowBlank="1" showInputMessage="1" showErrorMessage="1" prompt="give reason for discharges in Line 11, Column T-AI" sqref="A14:M14" xr:uid="{C0C0038C-A369-4204-B4F1-FE93FD98C049}"/>
    <dataValidation type="date" allowBlank="1" showInputMessage="1" showErrorMessage="1" prompt="Use MM/DD/YYYY format.  " sqref="AC12:AC27 AV12:AV27 AQ12:AQ27 AL12:AL27 BA12:BA27 BF12:BF27" xr:uid="{939383C2-5DC4-4C3E-98E2-7E30EC770D08}">
      <formula1>36708</formula1>
      <formula2>47848</formula2>
    </dataValidation>
    <dataValidation type="whole" allowBlank="1" showInputMessage="1" showErrorMessage="1" prompt="Use a number; DO NOT use alphabet" sqref="N29:P29 AB29:AC29 AF29:AG29" xr:uid="{80D3AE02-6E98-4BE5-A2E1-79ADD2F41470}">
      <formula1>0</formula1>
      <formula2>5000</formula2>
    </dataValidation>
    <dataValidation allowBlank="1" showInputMessage="1" showErrorMessage="1" prompt="Will calculate from admission and discharge date. " sqref="AU12:AU27 AK12:AK27 AP12:AP27 AA12:AA27 AZ12:AZ27 BE12:BE27" xr:uid="{E83500E0-0925-4553-B38E-21368B5EC33C}"/>
    <dataValidation type="date" operator="greaterThanOrEqual" allowBlank="1" showInputMessage="1" showErrorMessage="1" prompt="Use MM/DD/YYYY format.  Date must be equal or greater than date in Column AQ. " sqref="AR12:AR27 BB12:BB27" xr:uid="{21DE20C5-3B75-42A8-9AD1-B1BA926C5D09}">
      <formula1>AQ12</formula1>
    </dataValidation>
    <dataValidation type="date" operator="greaterThanOrEqual" allowBlank="1" showInputMessage="1" showErrorMessage="1" prompt="Use MM/DD/YYYY format.  Date must be equal or greater than date in Column AL. " sqref="AM12:AM27" xr:uid="{50E99CCC-925C-47B1-9A80-616F59DA4769}">
      <formula1>AL12</formula1>
    </dataValidation>
    <dataValidation type="date" operator="greaterThanOrEqual" allowBlank="1" showInputMessage="1" showErrorMessage="1" prompt="Use MM/DD/YYYY format.  Date must be equal or greater than date in Column AV. " sqref="AW12:AW27 BG12:BG27" xr:uid="{488B4EA6-E046-4A0E-8A6C-FF8F869D76DC}">
      <formula1>AV12</formula1>
    </dataValidation>
    <dataValidation type="date" allowBlank="1" showInputMessage="1" showErrorMessage="1" sqref="AE12:AF26" xr:uid="{11937554-75FA-4D03-9213-0E9F4118AD14}">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529222D8-7481-4C23-9691-43C06FA82D85}">
          <x14:formula1>
            <xm:f>boxes!$B$2:$B$13</xm:f>
          </x14:formula1>
          <xm:sqref>G8:K8</xm:sqref>
        </x14:dataValidation>
        <x14:dataValidation type="list" allowBlank="1" showInputMessage="1" showErrorMessage="1" xr:uid="{716C8467-FA91-473B-AF01-E615E4029A6C}">
          <x14:formula1>
            <xm:f>boxes!$D$1:$D$6</xm:f>
          </x14:formula1>
          <xm:sqref>L8</xm:sqref>
        </x14:dataValidation>
        <x14:dataValidation type="list" allowBlank="1" showInputMessage="1" showErrorMessage="1" xr:uid="{4A0EA159-466F-4685-B684-1964D710D122}">
          <x14:formula1>
            <xm:f>'drop down boxes'!$A$11:$A$17</xm:f>
          </x14:formula1>
          <xm:sqref>C58:D186</xm:sqref>
        </x14:dataValidation>
        <x14:dataValidation type="list" allowBlank="1" showInputMessage="1" showErrorMessage="1" xr:uid="{2747CE0D-4171-449F-8D96-9D42EB027E7C}">
          <x14:formula1>
            <xm:f>'drop down boxes'!$A$3:$A$5</xm:f>
          </x14:formula1>
          <xm:sqref>A58:B186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45FF-D7E0-4E36-BAC7-24A8AB5C2350}">
  <sheetPr>
    <tabColor rgb="FF7030A0"/>
  </sheetPr>
  <dimension ref="A1:BG187"/>
  <sheetViews>
    <sheetView zoomScaleNormal="100" workbookViewId="0">
      <selection activeCell="N21" sqref="N21"/>
    </sheetView>
  </sheetViews>
  <sheetFormatPr defaultRowHeight="15" x14ac:dyDescent="0.25"/>
  <cols>
    <col min="1" max="1" width="6.42578125" customWidth="1"/>
    <col min="2" max="35" width="5.5703125" customWidth="1"/>
    <col min="36" max="36" width="17" customWidth="1"/>
    <col min="37" max="37" width="11" customWidth="1"/>
    <col min="41" max="41" width="28.42578125" customWidth="1"/>
    <col min="42" max="42" width="12.85546875" customWidth="1"/>
    <col min="46" max="46" width="27.7109375" customWidth="1"/>
    <col min="47" max="47" width="13.85546875" customWidth="1"/>
    <col min="51" max="51" width="28.42578125" customWidth="1"/>
    <col min="52" max="52" width="12.28515625" customWidth="1"/>
    <col min="55" max="55" width="9.140625" customWidth="1"/>
    <col min="56" max="56" width="27.28515625" customWidth="1"/>
    <col min="57" max="57" width="10.8554687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365" t="s">
        <v>47</v>
      </c>
      <c r="H8" s="365"/>
      <c r="I8" s="365"/>
      <c r="J8" s="365"/>
      <c r="K8" s="366"/>
      <c r="L8" s="614">
        <v>2025</v>
      </c>
      <c r="M8" s="615"/>
      <c r="N8" s="615"/>
      <c r="O8" s="615"/>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February!N15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February!N13+N13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February!Q17+N17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February!Q18+N18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February!Q19+N19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February!Q20+N20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February!Q22+N22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February!Q23+N23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February!Q24+N24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February!Q26+N26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February!Q27+N27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February!Q29+N29</f>
        <v>0</v>
      </c>
      <c r="R29" s="562"/>
      <c r="S29" s="562"/>
      <c r="T29" s="616" t="s">
        <v>207</v>
      </c>
      <c r="U29" s="617"/>
      <c r="V29" s="617"/>
      <c r="W29" s="617"/>
      <c r="X29" s="617"/>
      <c r="Y29" s="617"/>
      <c r="Z29" s="617"/>
      <c r="AA29" s="618"/>
      <c r="AB29" s="450">
        <v>0</v>
      </c>
      <c r="AC29" s="450"/>
      <c r="AD29" s="592">
        <f>February!AD29+AB29</f>
        <v>0</v>
      </c>
      <c r="AE29" s="593"/>
      <c r="AF29" s="450">
        <v>0</v>
      </c>
      <c r="AG29" s="450"/>
      <c r="AH29" s="592">
        <f>February!AH29+AF29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February!AJ34+Z34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February!AJ35+Z35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February!AJ36+Z36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February!AJ37+Z37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February!AJ38+Z38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February!AJ39+Z39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February!AJ40+Z40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February!AJ41+Z41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262</v>
      </c>
      <c r="U45" s="343"/>
    </row>
    <row r="46" spans="1:42" x14ac:dyDescent="0.25">
      <c r="A46" s="382" t="s">
        <v>219</v>
      </c>
      <c r="B46" s="383"/>
      <c r="C46" s="383"/>
      <c r="D46" s="383"/>
      <c r="E46" s="383"/>
      <c r="F46" s="383"/>
      <c r="G46" s="383"/>
      <c r="H46" s="383"/>
      <c r="I46" s="383"/>
      <c r="J46" s="384"/>
      <c r="K46" s="385">
        <f>COUNTIFS(March!C58:C186,"clothing")</f>
        <v>0</v>
      </c>
      <c r="L46" s="386"/>
      <c r="M46" s="344">
        <f>SUMIFS(March!E58:E186,March!C58:C186,"clothing")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COUNTIFS(March!C58:C186,"food")</f>
        <v>0</v>
      </c>
      <c r="L47" s="386"/>
      <c r="M47" s="344">
        <f>SUMIFS(March!E58:E186,March!C58:C186,"food")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COUNTIFS(March!C58:C186,"housingrelated")</f>
        <v>0</v>
      </c>
      <c r="L48" s="386"/>
      <c r="M48" s="344">
        <f>SUMIFS(March!E58:E186,March!C58:C186,"housingrelated")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COUNTIFS(March!C58:C186,"medication")</f>
        <v>0</v>
      </c>
      <c r="L49" s="386"/>
      <c r="M49" s="344">
        <f>SUMIFS(March!E58:E186,March!C58:C186,"medication")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COUNTIFS(March!C58:C186,"othercommodities")</f>
        <v>0</v>
      </c>
      <c r="L50" s="386"/>
      <c r="M50" s="344">
        <f>SUMIFS(March!E58:E186,March!C58:C186,"othercommodities")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COUNTIFS(March!C58:C186,"personalcare")</f>
        <v>0</v>
      </c>
      <c r="L51" s="386"/>
      <c r="M51" s="344">
        <f>SUMIFS(March!E58:E186,March!C58:C186,"personalcare")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COUNTIFS(March!C58:C186,"Transportation")</f>
        <v>0</v>
      </c>
      <c r="L52" s="386"/>
      <c r="M52" s="344">
        <f>SUMIFS(March!E58:E186,March!C58:C186,"Transportation")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row r="187" spans="1:12" ht="30" customHeight="1" x14ac:dyDescent="0.25"/>
  </sheetData>
  <sheetProtection algorithmName="SHA-512" hashValue="s4zBCPWCfLFJZ4ZnHX8wX2/KmBJ8fDiUuZm9n3NwUmPaY0r/oW38QWe7hStClHnYx+Y0Q5Jx0zyJHjc/lB49jg==" saltValue="kVFRfW2TZiO7JLjb3QO2RA==" spinCount="100000" sheet="1" objects="1" scenarios="1"/>
  <mergeCells count="793">
    <mergeCell ref="Q13:S13"/>
    <mergeCell ref="T45:U45"/>
    <mergeCell ref="T46:U46"/>
    <mergeCell ref="T47:U47"/>
    <mergeCell ref="T48:U48"/>
    <mergeCell ref="T49:U49"/>
    <mergeCell ref="T50:U50"/>
    <mergeCell ref="T51:U51"/>
    <mergeCell ref="T52:U52"/>
    <mergeCell ref="U20:Z20"/>
    <mergeCell ref="U18:Z18"/>
    <mergeCell ref="U16:Z16"/>
    <mergeCell ref="Q28:S28"/>
    <mergeCell ref="T53:U53"/>
    <mergeCell ref="U27:Z27"/>
    <mergeCell ref="AA27:AB27"/>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Z32:AA32"/>
    <mergeCell ref="AB32:AC32"/>
    <mergeCell ref="AD32:AE32"/>
    <mergeCell ref="AH32:AI32"/>
    <mergeCell ref="AC22:AD22"/>
    <mergeCell ref="AE22:AF22"/>
    <mergeCell ref="AH22:AJ22"/>
    <mergeCell ref="U23:Z23"/>
    <mergeCell ref="AA23:AB23"/>
    <mergeCell ref="AC23:AD23"/>
    <mergeCell ref="AE23:AF23"/>
    <mergeCell ref="AH23:AJ23"/>
    <mergeCell ref="AC26:AD26"/>
    <mergeCell ref="AE26:AF26"/>
    <mergeCell ref="AH26:AJ26"/>
    <mergeCell ref="AA20:AB20"/>
    <mergeCell ref="AC20:AD20"/>
    <mergeCell ref="AE20:AF20"/>
    <mergeCell ref="AH20:AJ20"/>
    <mergeCell ref="U21:Z21"/>
    <mergeCell ref="AA21:AB21"/>
    <mergeCell ref="AC21:AD21"/>
    <mergeCell ref="AE21:AF21"/>
    <mergeCell ref="AH21:AJ21"/>
    <mergeCell ref="AA18:AB18"/>
    <mergeCell ref="AC18:AD18"/>
    <mergeCell ref="AE18:AF18"/>
    <mergeCell ref="AH18:AJ18"/>
    <mergeCell ref="U19:Z19"/>
    <mergeCell ref="AA19:AB19"/>
    <mergeCell ref="AC19:AD19"/>
    <mergeCell ref="AE19:AF19"/>
    <mergeCell ref="AH19:AJ19"/>
    <mergeCell ref="AA16:AB16"/>
    <mergeCell ref="AC16:AD16"/>
    <mergeCell ref="AE16:AF16"/>
    <mergeCell ref="AH16:AJ16"/>
    <mergeCell ref="U17:Z17"/>
    <mergeCell ref="AA17:AB17"/>
    <mergeCell ref="AC17:AD17"/>
    <mergeCell ref="AE17:AF17"/>
    <mergeCell ref="AH17:AJ17"/>
    <mergeCell ref="A53:J53"/>
    <mergeCell ref="K53:L53"/>
    <mergeCell ref="M53:O53"/>
    <mergeCell ref="A51:J51"/>
    <mergeCell ref="K51:L51"/>
    <mergeCell ref="M51:O51"/>
    <mergeCell ref="A52:J52"/>
    <mergeCell ref="K52:L52"/>
    <mergeCell ref="M52:O52"/>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B29:AC29"/>
    <mergeCell ref="AD28:AE28"/>
    <mergeCell ref="AD29:AE29"/>
    <mergeCell ref="AF28:AG28"/>
    <mergeCell ref="AF29:AG29"/>
    <mergeCell ref="AH28:AI28"/>
    <mergeCell ref="AH29:AI29"/>
    <mergeCell ref="U26:Z26"/>
    <mergeCell ref="AA26:AB26"/>
    <mergeCell ref="A23:M23"/>
    <mergeCell ref="N23:P23"/>
    <mergeCell ref="Q23:S23"/>
    <mergeCell ref="A24:M24"/>
    <mergeCell ref="N24:P24"/>
    <mergeCell ref="Q24:S24"/>
    <mergeCell ref="A20:M20"/>
    <mergeCell ref="N20:P20"/>
    <mergeCell ref="Q20:S20"/>
    <mergeCell ref="Q21:S21"/>
    <mergeCell ref="A22:M22"/>
    <mergeCell ref="N22:P22"/>
    <mergeCell ref="Q22:S22"/>
    <mergeCell ref="A18:M18"/>
    <mergeCell ref="N18:P18"/>
    <mergeCell ref="Q18:S18"/>
    <mergeCell ref="A19:M19"/>
    <mergeCell ref="N19:P19"/>
    <mergeCell ref="Q19:S19"/>
    <mergeCell ref="N15:P15"/>
    <mergeCell ref="A16:P16"/>
    <mergeCell ref="Q16:S16"/>
    <mergeCell ref="A17:M17"/>
    <mergeCell ref="N17:P17"/>
    <mergeCell ref="Q17:S17"/>
    <mergeCell ref="AH13:AJ13"/>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H14:AJ14"/>
    <mergeCell ref="U15:Z15"/>
    <mergeCell ref="AA15:AB15"/>
    <mergeCell ref="AC15:AD15"/>
    <mergeCell ref="AE15:AF15"/>
    <mergeCell ref="AH15:AJ15"/>
    <mergeCell ref="A11:M11"/>
    <mergeCell ref="N11:P11"/>
    <mergeCell ref="A12:M12"/>
    <mergeCell ref="N12:P12"/>
    <mergeCell ref="A9:P9"/>
    <mergeCell ref="A10:P10"/>
    <mergeCell ref="T9:AM10"/>
    <mergeCell ref="AH11:AJ11"/>
    <mergeCell ref="U12:Z12"/>
    <mergeCell ref="AA12:AB12"/>
    <mergeCell ref="AC12:AD12"/>
    <mergeCell ref="AE12:AF12"/>
    <mergeCell ref="AH12:AJ12"/>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U13:Z13"/>
    <mergeCell ref="AA13:AB13"/>
    <mergeCell ref="AC13:AD13"/>
    <mergeCell ref="AE13:AF13"/>
  </mergeCells>
  <dataValidations count="13">
    <dataValidation allowBlank="1" showInputMessage="1" showErrorMessage="1" prompt="give reason for discharges in Line 11, Column T-AI" sqref="A14:M14" xr:uid="{BACFB761-F6BB-45A7-8A65-A7534AB6887B}"/>
    <dataValidation allowBlank="1" showInputMessage="1" showErrorMessage="1" prompt="Use a number; DO NOT use alphabet" sqref="N26:N27 N17:N20 N22:N24 N12:P13 Q13:S13" xr:uid="{055BA42F-FBD3-44F4-8460-23D93D23E4DC}"/>
    <dataValidation allowBlank="1" showInputMessage="1" showErrorMessage="1" prompt="give reason for discharges in Line 11, Column R-AC" sqref="N14:P14" xr:uid="{B173D577-4EEB-4007-B262-91D06A378762}"/>
    <dataValidation allowBlank="1" showInputMessage="1" showErrorMessage="1" prompt="auto populates" sqref="N11:P11 N15:P15 Q17:S20 Q22:S24 Q26:S27 Q29:S29 X34:AA42 AF34:AJ42" xr:uid="{5489434E-92EB-446F-905B-4E8DD07A4DB0}"/>
    <dataValidation type="date" allowBlank="1" showInputMessage="1" showErrorMessage="1" prompt="Use MM/DD/YYYY format.  " sqref="AC12:AC27 AV12:AV27 AQ12:AQ27 AL12:AL27 BA12:BA27 BF12:BF27" xr:uid="{90BA326D-2639-4412-A660-2736677FF8FE}">
      <formula1>36708</formula1>
      <formula2>47848</formula2>
    </dataValidation>
    <dataValidation type="whole" allowBlank="1" showInputMessage="1" showErrorMessage="1" prompt="Use a number; DO NOT use alphabet" sqref="N29:P29 AB29:AC29 AF29:AG29" xr:uid="{328C9EB4-6B67-4BF9-A155-BA29BFFBEB59}">
      <formula1>0</formula1>
      <formula2>5000</formula2>
    </dataValidation>
    <dataValidation allowBlank="1" showInputMessage="1" showErrorMessage="1" prompt="Will calculate from admission and discharge date. " sqref="AU12:AU27 AK12:AK27 AP12:AP27 AA12:AA27 AZ12:AZ27 BE12:BE27" xr:uid="{3C65B05C-63CA-407F-B63E-6705C93C83A3}"/>
    <dataValidation type="date" allowBlank="1" showInputMessage="1" showErrorMessage="1" sqref="AE12:AF26" xr:uid="{DC342C54-31EE-4ECA-A041-86F620D37620}">
      <formula1>29403</formula1>
      <formula2>49491</formula2>
    </dataValidation>
    <dataValidation type="date" operator="greaterThanOrEqual" allowBlank="1" showInputMessage="1" showErrorMessage="1" prompt="Use MM/DD/YYYY format.  Date must be equal or greater than date in Column AV. " sqref="AW12:AW27 BG12:BG27" xr:uid="{2763E76D-84BB-4536-AD33-27277E76A7FE}">
      <formula1>AV12</formula1>
    </dataValidation>
    <dataValidation type="date" operator="greaterThanOrEqual" allowBlank="1" showInputMessage="1" showErrorMessage="1" prompt="Use MM/DD/YYYY format.  Date must be equal or greater than date in Column AL. " sqref="AM12:AM27" xr:uid="{7AB22F6D-CE15-4AAB-B33D-21481357F3BF}">
      <formula1>AL12</formula1>
    </dataValidation>
    <dataValidation type="date" operator="greaterThanOrEqual" allowBlank="1" showInputMessage="1" showErrorMessage="1" prompt="Use MM/DD/YYYY format.  Date must be equal or greater than date in Column AQ. " sqref="AR12:AR27 BB12:BB27" xr:uid="{B4655770-48E2-426A-B83E-1F4ACE397942}">
      <formula1>AQ12</formula1>
    </dataValidation>
    <dataValidation type="date" operator="greaterThanOrEqual" allowBlank="1" showInputMessage="1" showErrorMessage="1" prompt="Use MM/DD/YYYY format.  Date must be equal or greater than date in Column AJ. " sqref="AE27" xr:uid="{8A91467F-9D45-4644-BF00-8138E1AE7541}">
      <formula1>AC27</formula1>
    </dataValidation>
    <dataValidation type="date" operator="greaterThanOrEqual" allowBlank="1" showInputMessage="1" showErrorMessage="1" prompt="Use MM/DD/YYYY format.  Date must be equal or greater than date in Column AC." sqref="AE27" xr:uid="{67275CE5-FA87-49F4-83F1-BC438820221C}">
      <formula1>#REF!</formula1>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7029D2DF-18E4-4230-9B9A-073AB32346D8}">
          <x14:formula1>
            <xm:f>boxes!$D$1:$D$6</xm:f>
          </x14:formula1>
          <xm:sqref>L8</xm:sqref>
        </x14:dataValidation>
        <x14:dataValidation type="list" allowBlank="1" showInputMessage="1" showErrorMessage="1" xr:uid="{7025A7C3-5534-4A78-829F-46604FDAD512}">
          <x14:formula1>
            <xm:f>boxes!$B$2:$B$13</xm:f>
          </x14:formula1>
          <xm:sqref>G8:K8</xm:sqref>
        </x14:dataValidation>
        <x14:dataValidation type="list" allowBlank="1" showInputMessage="1" showErrorMessage="1" xr:uid="{8430F822-A746-4679-B909-11FD6209B9A4}">
          <x14:formula1>
            <xm:f>'drop down boxes'!$A$11:$A$17</xm:f>
          </x14:formula1>
          <xm:sqref>C58:D186</xm:sqref>
        </x14:dataValidation>
        <x14:dataValidation type="list" allowBlank="1" showInputMessage="1" showErrorMessage="1" xr:uid="{DB871356-F4DC-4C16-A32A-3488E33D1C90}">
          <x14:formula1>
            <xm:f>'drop down boxes'!$A$3:$A$5</xm:f>
          </x14:formula1>
          <xm:sqref>A58:B186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DFBF-E283-4C56-8500-AB46995D14B2}">
  <sheetPr>
    <tabColor rgb="FF7030A0"/>
  </sheetPr>
  <dimension ref="A1:BG186"/>
  <sheetViews>
    <sheetView zoomScaleNormal="100" workbookViewId="0">
      <selection activeCell="L8" sqref="L8:O8"/>
    </sheetView>
  </sheetViews>
  <sheetFormatPr defaultRowHeight="15" x14ac:dyDescent="0.25"/>
  <cols>
    <col min="1" max="1" width="6.42578125" customWidth="1"/>
    <col min="2" max="35" width="5.5703125" customWidth="1"/>
    <col min="36" max="36" width="15.85546875" customWidth="1"/>
    <col min="37" max="37" width="10.5703125" customWidth="1"/>
    <col min="41" max="41" width="26.85546875" customWidth="1"/>
    <col min="42" max="42" width="11.85546875" customWidth="1"/>
    <col min="46" max="46" width="27.28515625" customWidth="1"/>
    <col min="47" max="47" width="11.85546875" customWidth="1"/>
    <col min="51" max="51" width="27.140625" customWidth="1"/>
    <col min="52" max="52" width="12.42578125" customWidth="1"/>
    <col min="56" max="56" width="28.5703125" customWidth="1"/>
    <col min="57" max="57" width="10.2851562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611">
        <f>'SETUP '!X7</f>
        <v>0</v>
      </c>
      <c r="X7" s="612"/>
      <c r="Y7" s="612"/>
      <c r="Z7" s="612"/>
      <c r="AA7" s="612"/>
      <c r="AB7" s="612"/>
      <c r="AC7" s="613"/>
      <c r="AD7" s="59"/>
      <c r="AE7" s="59"/>
      <c r="AF7" s="59"/>
      <c r="AG7" s="59"/>
      <c r="AH7" s="59"/>
      <c r="AI7" s="59"/>
    </row>
    <row r="8" spans="1:59" ht="30" customHeight="1" thickBot="1" x14ac:dyDescent="0.3">
      <c r="A8" s="362" t="s">
        <v>107</v>
      </c>
      <c r="B8" s="363"/>
      <c r="C8" s="363"/>
      <c r="D8" s="363"/>
      <c r="E8" s="363"/>
      <c r="F8" s="364"/>
      <c r="G8" s="365" t="s">
        <v>48</v>
      </c>
      <c r="H8" s="365"/>
      <c r="I8" s="365"/>
      <c r="J8" s="365"/>
      <c r="K8" s="366"/>
      <c r="L8" s="369">
        <v>2025</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March!N15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March!N13+N13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March!Q17+N17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March!Q18+N18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March!Q19+N19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March!Q20+N20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March!Q22+N22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March!Q23+N23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March!Q24+N24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March!Q26+N26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March!Q27+N27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621" t="s">
        <v>206</v>
      </c>
      <c r="U28" s="622"/>
      <c r="V28" s="622"/>
      <c r="W28" s="622"/>
      <c r="X28" s="622"/>
      <c r="Y28" s="622"/>
      <c r="Z28" s="622"/>
      <c r="AA28" s="623"/>
      <c r="AB28" s="624" t="s">
        <v>203</v>
      </c>
      <c r="AC28" s="625"/>
      <c r="AD28" s="626" t="s">
        <v>204</v>
      </c>
      <c r="AE28" s="627"/>
      <c r="AF28" s="624" t="s">
        <v>205</v>
      </c>
      <c r="AG28" s="625"/>
      <c r="AH28" s="626" t="s">
        <v>204</v>
      </c>
      <c r="AI28" s="628"/>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March!Q29+N29</f>
        <v>0</v>
      </c>
      <c r="R29" s="562"/>
      <c r="S29" s="562"/>
      <c r="T29" s="454" t="s">
        <v>207</v>
      </c>
      <c r="U29" s="455"/>
      <c r="V29" s="455"/>
      <c r="W29" s="455"/>
      <c r="X29" s="455"/>
      <c r="Y29" s="455"/>
      <c r="Z29" s="455"/>
      <c r="AA29" s="456"/>
      <c r="AB29" s="450">
        <v>0</v>
      </c>
      <c r="AC29" s="450"/>
      <c r="AD29" s="592">
        <f>March!AD29+AB29</f>
        <v>0</v>
      </c>
      <c r="AE29" s="593"/>
      <c r="AF29" s="450">
        <v>0</v>
      </c>
      <c r="AG29" s="450"/>
      <c r="AH29" s="592">
        <f>March!AH29+AF29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March!AJ34+Z34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March!AJ35+Z35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March!AJ36+Z36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March!AJ37+Z37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March!AJ38+Z38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March!AJ39+Z39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March!AJ40+Z40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March!AJ41+Z41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203</v>
      </c>
      <c r="U45" s="343"/>
    </row>
    <row r="46" spans="1:42" x14ac:dyDescent="0.25">
      <c r="A46" s="382" t="s">
        <v>219</v>
      </c>
      <c r="B46" s="383"/>
      <c r="C46" s="383"/>
      <c r="D46" s="383"/>
      <c r="E46" s="383"/>
      <c r="F46" s="383"/>
      <c r="G46" s="383"/>
      <c r="H46" s="383"/>
      <c r="I46" s="383"/>
      <c r="J46" s="384"/>
      <c r="K46" s="385">
        <f>COUNTIFS(April!C58:C186,"clothing")</f>
        <v>0</v>
      </c>
      <c r="L46" s="386"/>
      <c r="M46" s="344">
        <f>SUMIFS(April!E58:E186,April!C58:C186,"clothing")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ht="15" customHeight="1" x14ac:dyDescent="0.25">
      <c r="A47" s="382" t="s">
        <v>220</v>
      </c>
      <c r="B47" s="383"/>
      <c r="C47" s="383"/>
      <c r="D47" s="383"/>
      <c r="E47" s="383"/>
      <c r="F47" s="383"/>
      <c r="G47" s="383"/>
      <c r="H47" s="383"/>
      <c r="I47" s="383"/>
      <c r="J47" s="384"/>
      <c r="K47" s="385">
        <f>COUNTIFS(April!C58:C186,"food")</f>
        <v>0</v>
      </c>
      <c r="L47" s="386"/>
      <c r="M47" s="344">
        <f>SUMIFS(April!E58:E186,April!C58:C186,"food")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COUNTIFS(April!C58:C186,"housingrelated")</f>
        <v>0</v>
      </c>
      <c r="L48" s="386"/>
      <c r="M48" s="344">
        <f>SUMIFS(April!E58:E186,April!C58:C186,"housingrelated")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COUNTIFS(April!C58:C186,"medication")</f>
        <v>0</v>
      </c>
      <c r="L49" s="386"/>
      <c r="M49" s="344">
        <f>SUMIFS(April!E58:E186,April!C58:C186,"medication")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COUNTIFS(April!C58:C186,"othercommodities")</f>
        <v>0</v>
      </c>
      <c r="L50" s="386"/>
      <c r="M50" s="344">
        <f>SUMIFS(April!E58:E186,April!C58:C186,"othercommodities")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COUNTIFS(April!C58:C186,"personalcare")</f>
        <v>0</v>
      </c>
      <c r="L51" s="386"/>
      <c r="M51" s="344">
        <f>SUMIFS(April!E58:E186,April!C58:C186,"personalcare")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COUNTIFS(April!C58:C186,"Transportation")</f>
        <v>0</v>
      </c>
      <c r="L52" s="386"/>
      <c r="M52" s="344">
        <f>SUMIFS(April!E58:E186,April!C58:C186,"Transportation")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5" customHeight="1"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619"/>
      <c r="B58" s="619"/>
      <c r="C58" s="619"/>
      <c r="D58" s="619"/>
      <c r="E58" s="620">
        <v>0</v>
      </c>
      <c r="F58" s="620"/>
      <c r="G58" s="538" t="s">
        <v>34</v>
      </c>
      <c r="H58" s="538"/>
      <c r="I58" s="538"/>
      <c r="J58" s="538"/>
      <c r="K58" s="538"/>
      <c r="L58" s="538"/>
    </row>
    <row r="59" spans="1:21" ht="30" customHeight="1" x14ac:dyDescent="0.25">
      <c r="A59" s="619"/>
      <c r="B59" s="619"/>
      <c r="C59" s="619"/>
      <c r="D59" s="619"/>
      <c r="E59" s="620"/>
      <c r="F59" s="620"/>
      <c r="G59" s="538" t="s">
        <v>34</v>
      </c>
      <c r="H59" s="538"/>
      <c r="I59" s="538"/>
      <c r="J59" s="538"/>
      <c r="K59" s="538"/>
      <c r="L59" s="538"/>
    </row>
    <row r="60" spans="1:21" ht="30" customHeight="1" x14ac:dyDescent="0.25">
      <c r="A60" s="619"/>
      <c r="B60" s="619"/>
      <c r="C60" s="619"/>
      <c r="D60" s="619"/>
      <c r="E60" s="620">
        <v>0</v>
      </c>
      <c r="F60" s="620"/>
      <c r="G60" s="538" t="s">
        <v>34</v>
      </c>
      <c r="H60" s="538"/>
      <c r="I60" s="538"/>
      <c r="J60" s="538"/>
      <c r="K60" s="538"/>
      <c r="L60" s="538"/>
    </row>
    <row r="61" spans="1:21" ht="30" customHeight="1" x14ac:dyDescent="0.25">
      <c r="A61" s="619"/>
      <c r="B61" s="619"/>
      <c r="C61" s="619"/>
      <c r="D61" s="619"/>
      <c r="E61" s="620">
        <v>0</v>
      </c>
      <c r="F61" s="620"/>
      <c r="G61" s="538" t="s">
        <v>34</v>
      </c>
      <c r="H61" s="538"/>
      <c r="I61" s="538"/>
      <c r="J61" s="538"/>
      <c r="K61" s="538"/>
      <c r="L61" s="538"/>
    </row>
    <row r="62" spans="1:21" ht="30" customHeight="1" x14ac:dyDescent="0.25">
      <c r="A62" s="619"/>
      <c r="B62" s="619"/>
      <c r="C62" s="619"/>
      <c r="D62" s="619"/>
      <c r="E62" s="537">
        <v>0</v>
      </c>
      <c r="F62" s="537"/>
      <c r="G62" s="538" t="s">
        <v>34</v>
      </c>
      <c r="H62" s="538"/>
      <c r="I62" s="538"/>
      <c r="J62" s="538"/>
      <c r="K62" s="538"/>
      <c r="L62" s="538"/>
    </row>
    <row r="63" spans="1:21" ht="30" customHeight="1" x14ac:dyDescent="0.25">
      <c r="A63" s="619"/>
      <c r="B63" s="619"/>
      <c r="C63" s="619"/>
      <c r="D63" s="619"/>
      <c r="E63" s="537">
        <v>0</v>
      </c>
      <c r="F63" s="537"/>
      <c r="G63" s="538" t="s">
        <v>34</v>
      </c>
      <c r="H63" s="538"/>
      <c r="I63" s="538"/>
      <c r="J63" s="538"/>
      <c r="K63" s="538"/>
      <c r="L63" s="538"/>
    </row>
    <row r="64" spans="1:21" ht="30" customHeight="1" x14ac:dyDescent="0.25">
      <c r="A64" s="619"/>
      <c r="B64" s="619"/>
      <c r="C64" s="619"/>
      <c r="D64" s="619"/>
      <c r="E64" s="537">
        <v>0</v>
      </c>
      <c r="F64" s="537"/>
      <c r="G64" s="538" t="s">
        <v>34</v>
      </c>
      <c r="H64" s="538"/>
      <c r="I64" s="538"/>
      <c r="J64" s="538"/>
      <c r="K64" s="538"/>
      <c r="L64" s="538"/>
    </row>
    <row r="65" spans="1:12" ht="30" customHeight="1" x14ac:dyDescent="0.25">
      <c r="A65" s="619"/>
      <c r="B65" s="619"/>
      <c r="C65" s="619"/>
      <c r="D65" s="619"/>
      <c r="E65" s="537">
        <v>0</v>
      </c>
      <c r="F65" s="537"/>
      <c r="G65" s="538" t="s">
        <v>34</v>
      </c>
      <c r="H65" s="538"/>
      <c r="I65" s="538"/>
      <c r="J65" s="538"/>
      <c r="K65" s="538"/>
      <c r="L65" s="538"/>
    </row>
    <row r="66" spans="1:12" ht="30" customHeight="1" x14ac:dyDescent="0.25">
      <c r="A66" s="619"/>
      <c r="B66" s="619"/>
      <c r="C66" s="619"/>
      <c r="D66" s="619"/>
      <c r="E66" s="537">
        <v>0</v>
      </c>
      <c r="F66" s="537"/>
      <c r="G66" s="538" t="s">
        <v>34</v>
      </c>
      <c r="H66" s="538"/>
      <c r="I66" s="538"/>
      <c r="J66" s="538"/>
      <c r="K66" s="538"/>
      <c r="L66" s="538"/>
    </row>
    <row r="67" spans="1:12" ht="30" customHeight="1" x14ac:dyDescent="0.25">
      <c r="A67" s="619"/>
      <c r="B67" s="619"/>
      <c r="C67" s="619"/>
      <c r="D67" s="619"/>
      <c r="E67" s="537">
        <v>0</v>
      </c>
      <c r="F67" s="537"/>
      <c r="G67" s="538" t="s">
        <v>34</v>
      </c>
      <c r="H67" s="538"/>
      <c r="I67" s="538"/>
      <c r="J67" s="538"/>
      <c r="K67" s="538"/>
      <c r="L67" s="538"/>
    </row>
    <row r="68" spans="1:12" ht="30" customHeight="1" x14ac:dyDescent="0.25">
      <c r="A68" s="619"/>
      <c r="B68" s="619"/>
      <c r="C68" s="619"/>
      <c r="D68" s="619"/>
      <c r="E68" s="537">
        <v>0</v>
      </c>
      <c r="F68" s="537"/>
      <c r="G68" s="538" t="s">
        <v>34</v>
      </c>
      <c r="H68" s="538"/>
      <c r="I68" s="538"/>
      <c r="J68" s="538"/>
      <c r="K68" s="538"/>
      <c r="L68" s="538"/>
    </row>
    <row r="69" spans="1:12" ht="30" customHeight="1" x14ac:dyDescent="0.25">
      <c r="A69" s="619"/>
      <c r="B69" s="619"/>
      <c r="C69" s="619"/>
      <c r="D69" s="619"/>
      <c r="E69" s="537">
        <v>0</v>
      </c>
      <c r="F69" s="537"/>
      <c r="G69" s="538" t="s">
        <v>34</v>
      </c>
      <c r="H69" s="538"/>
      <c r="I69" s="538"/>
      <c r="J69" s="538"/>
      <c r="K69" s="538"/>
      <c r="L69" s="538"/>
    </row>
    <row r="70" spans="1:12" ht="30" customHeight="1" x14ac:dyDescent="0.25">
      <c r="A70" s="619"/>
      <c r="B70" s="619"/>
      <c r="C70" s="619"/>
      <c r="D70" s="619"/>
      <c r="E70" s="537">
        <v>0</v>
      </c>
      <c r="F70" s="537"/>
      <c r="G70" s="538" t="s">
        <v>34</v>
      </c>
      <c r="H70" s="538"/>
      <c r="I70" s="538"/>
      <c r="J70" s="538"/>
      <c r="K70" s="538"/>
      <c r="L70" s="538"/>
    </row>
    <row r="71" spans="1:12" ht="30" customHeight="1" x14ac:dyDescent="0.25">
      <c r="A71" s="619"/>
      <c r="B71" s="619"/>
      <c r="C71" s="619"/>
      <c r="D71" s="619"/>
      <c r="E71" s="537">
        <v>0</v>
      </c>
      <c r="F71" s="537"/>
      <c r="G71" s="538" t="s">
        <v>34</v>
      </c>
      <c r="H71" s="538"/>
      <c r="I71" s="538"/>
      <c r="J71" s="538"/>
      <c r="K71" s="538"/>
      <c r="L71" s="538"/>
    </row>
    <row r="72" spans="1:12" ht="30" customHeight="1" x14ac:dyDescent="0.25">
      <c r="A72" s="619"/>
      <c r="B72" s="619"/>
      <c r="C72" s="619"/>
      <c r="D72" s="619"/>
      <c r="E72" s="537">
        <v>0</v>
      </c>
      <c r="F72" s="537"/>
      <c r="G72" s="538" t="s">
        <v>34</v>
      </c>
      <c r="H72" s="538"/>
      <c r="I72" s="538"/>
      <c r="J72" s="538"/>
      <c r="K72" s="538"/>
      <c r="L72" s="538"/>
    </row>
    <row r="73" spans="1:12" ht="30" customHeight="1" x14ac:dyDescent="0.25">
      <c r="A73" s="619"/>
      <c r="B73" s="619"/>
      <c r="C73" s="619"/>
      <c r="D73" s="619"/>
      <c r="E73" s="537">
        <v>0</v>
      </c>
      <c r="F73" s="537"/>
      <c r="G73" s="538" t="s">
        <v>34</v>
      </c>
      <c r="H73" s="538"/>
      <c r="I73" s="538"/>
      <c r="J73" s="538"/>
      <c r="K73" s="538"/>
      <c r="L73" s="538"/>
    </row>
    <row r="74" spans="1:12" ht="30" customHeight="1" x14ac:dyDescent="0.25">
      <c r="A74" s="619"/>
      <c r="B74" s="619"/>
      <c r="C74" s="619"/>
      <c r="D74" s="619"/>
      <c r="E74" s="537">
        <v>0</v>
      </c>
      <c r="F74" s="537"/>
      <c r="G74" s="538" t="s">
        <v>34</v>
      </c>
      <c r="H74" s="538"/>
      <c r="I74" s="538"/>
      <c r="J74" s="538"/>
      <c r="K74" s="538"/>
      <c r="L74" s="538"/>
    </row>
    <row r="75" spans="1:12" ht="30" customHeight="1" x14ac:dyDescent="0.25">
      <c r="A75" s="619"/>
      <c r="B75" s="619"/>
      <c r="C75" s="619"/>
      <c r="D75" s="619"/>
      <c r="E75" s="537">
        <v>0</v>
      </c>
      <c r="F75" s="537"/>
      <c r="G75" s="538" t="s">
        <v>34</v>
      </c>
      <c r="H75" s="538"/>
      <c r="I75" s="538"/>
      <c r="J75" s="538"/>
      <c r="K75" s="538"/>
      <c r="L75" s="538"/>
    </row>
    <row r="76" spans="1:12" ht="30" customHeight="1" x14ac:dyDescent="0.25">
      <c r="A76" s="619"/>
      <c r="B76" s="619"/>
      <c r="C76" s="619"/>
      <c r="D76" s="619"/>
      <c r="E76" s="537">
        <v>0</v>
      </c>
      <c r="F76" s="537"/>
      <c r="G76" s="538" t="s">
        <v>34</v>
      </c>
      <c r="H76" s="538"/>
      <c r="I76" s="538"/>
      <c r="J76" s="538"/>
      <c r="K76" s="538"/>
      <c r="L76" s="538"/>
    </row>
    <row r="77" spans="1:12" ht="30" customHeight="1" x14ac:dyDescent="0.25">
      <c r="A77" s="619"/>
      <c r="B77" s="619"/>
      <c r="C77" s="619"/>
      <c r="D77" s="619"/>
      <c r="E77" s="537">
        <v>0</v>
      </c>
      <c r="F77" s="537"/>
      <c r="G77" s="538" t="s">
        <v>34</v>
      </c>
      <c r="H77" s="538"/>
      <c r="I77" s="538"/>
      <c r="J77" s="538"/>
      <c r="K77" s="538"/>
      <c r="L77" s="538"/>
    </row>
    <row r="78" spans="1:12" ht="30" customHeight="1" x14ac:dyDescent="0.25">
      <c r="A78" s="619"/>
      <c r="B78" s="619"/>
      <c r="C78" s="619"/>
      <c r="D78" s="619"/>
      <c r="E78" s="537">
        <v>0</v>
      </c>
      <c r="F78" s="537"/>
      <c r="G78" s="538" t="s">
        <v>34</v>
      </c>
      <c r="H78" s="538"/>
      <c r="I78" s="538"/>
      <c r="J78" s="538"/>
      <c r="K78" s="538"/>
      <c r="L78" s="538"/>
    </row>
    <row r="79" spans="1:12" ht="30" customHeight="1" x14ac:dyDescent="0.25">
      <c r="A79" s="619"/>
      <c r="B79" s="619"/>
      <c r="C79" s="619"/>
      <c r="D79" s="619"/>
      <c r="E79" s="537">
        <v>0</v>
      </c>
      <c r="F79" s="537"/>
      <c r="G79" s="538" t="s">
        <v>34</v>
      </c>
      <c r="H79" s="538"/>
      <c r="I79" s="538"/>
      <c r="J79" s="538"/>
      <c r="K79" s="538"/>
      <c r="L79" s="538"/>
    </row>
    <row r="80" spans="1:12" ht="30" customHeight="1" x14ac:dyDescent="0.25">
      <c r="A80" s="619"/>
      <c r="B80" s="619"/>
      <c r="C80" s="619"/>
      <c r="D80" s="619"/>
      <c r="E80" s="537">
        <v>0</v>
      </c>
      <c r="F80" s="537"/>
      <c r="G80" s="538" t="s">
        <v>34</v>
      </c>
      <c r="H80" s="538"/>
      <c r="I80" s="538"/>
      <c r="J80" s="538"/>
      <c r="K80" s="538"/>
      <c r="L80" s="538"/>
    </row>
    <row r="81" spans="1:12" ht="30" customHeight="1" x14ac:dyDescent="0.25">
      <c r="A81" s="619"/>
      <c r="B81" s="619"/>
      <c r="C81" s="619"/>
      <c r="D81" s="619"/>
      <c r="E81" s="537">
        <v>0</v>
      </c>
      <c r="F81" s="537"/>
      <c r="G81" s="538" t="s">
        <v>34</v>
      </c>
      <c r="H81" s="538"/>
      <c r="I81" s="538"/>
      <c r="J81" s="538"/>
      <c r="K81" s="538"/>
      <c r="L81" s="538"/>
    </row>
    <row r="82" spans="1:12" ht="30" customHeight="1" x14ac:dyDescent="0.25">
      <c r="A82" s="619"/>
      <c r="B82" s="619"/>
      <c r="C82" s="619"/>
      <c r="D82" s="619"/>
      <c r="E82" s="537">
        <v>0</v>
      </c>
      <c r="F82" s="537"/>
      <c r="G82" s="538" t="s">
        <v>34</v>
      </c>
      <c r="H82" s="538"/>
      <c r="I82" s="538"/>
      <c r="J82" s="538"/>
      <c r="K82" s="538"/>
      <c r="L82" s="538"/>
    </row>
    <row r="83" spans="1:12" ht="30" customHeight="1" x14ac:dyDescent="0.25">
      <c r="A83" s="619"/>
      <c r="B83" s="619"/>
      <c r="C83" s="619"/>
      <c r="D83" s="619"/>
      <c r="E83" s="537">
        <v>0</v>
      </c>
      <c r="F83" s="537"/>
      <c r="G83" s="538" t="s">
        <v>34</v>
      </c>
      <c r="H83" s="538"/>
      <c r="I83" s="538"/>
      <c r="J83" s="538"/>
      <c r="K83" s="538"/>
      <c r="L83" s="538"/>
    </row>
    <row r="84" spans="1:12" ht="30" customHeight="1" x14ac:dyDescent="0.25">
      <c r="A84" s="619"/>
      <c r="B84" s="619"/>
      <c r="C84" s="619"/>
      <c r="D84" s="619"/>
      <c r="E84" s="537">
        <v>0</v>
      </c>
      <c r="F84" s="537"/>
      <c r="G84" s="538" t="s">
        <v>34</v>
      </c>
      <c r="H84" s="538"/>
      <c r="I84" s="538"/>
      <c r="J84" s="538"/>
      <c r="K84" s="538"/>
      <c r="L84" s="538"/>
    </row>
    <row r="85" spans="1:12" ht="30" customHeight="1" x14ac:dyDescent="0.25">
      <c r="A85" s="619"/>
      <c r="B85" s="619"/>
      <c r="C85" s="619"/>
      <c r="D85" s="619"/>
      <c r="E85" s="537">
        <v>0</v>
      </c>
      <c r="F85" s="537"/>
      <c r="G85" s="538" t="s">
        <v>34</v>
      </c>
      <c r="H85" s="538"/>
      <c r="I85" s="538"/>
      <c r="J85" s="538"/>
      <c r="K85" s="538"/>
      <c r="L85" s="538"/>
    </row>
    <row r="86" spans="1:12" ht="30" customHeight="1" x14ac:dyDescent="0.25">
      <c r="A86" s="619"/>
      <c r="B86" s="619"/>
      <c r="C86" s="619"/>
      <c r="D86" s="619"/>
      <c r="E86" s="537">
        <v>0</v>
      </c>
      <c r="F86" s="537"/>
      <c r="G86" s="538" t="s">
        <v>34</v>
      </c>
      <c r="H86" s="538"/>
      <c r="I86" s="538"/>
      <c r="J86" s="538"/>
      <c r="K86" s="538"/>
      <c r="L86" s="538"/>
    </row>
    <row r="87" spans="1:12" ht="30" customHeight="1" x14ac:dyDescent="0.25">
      <c r="A87" s="619"/>
      <c r="B87" s="619"/>
      <c r="C87" s="619"/>
      <c r="D87" s="619"/>
      <c r="E87" s="537">
        <v>0</v>
      </c>
      <c r="F87" s="537"/>
      <c r="G87" s="538" t="s">
        <v>34</v>
      </c>
      <c r="H87" s="538"/>
      <c r="I87" s="538"/>
      <c r="J87" s="538"/>
      <c r="K87" s="538"/>
      <c r="L87" s="538"/>
    </row>
    <row r="88" spans="1:12" ht="30" customHeight="1" x14ac:dyDescent="0.25">
      <c r="A88" s="619"/>
      <c r="B88" s="619"/>
      <c r="C88" s="619"/>
      <c r="D88" s="619"/>
      <c r="E88" s="537">
        <v>0</v>
      </c>
      <c r="F88" s="537"/>
      <c r="G88" s="538" t="s">
        <v>34</v>
      </c>
      <c r="H88" s="538"/>
      <c r="I88" s="538"/>
      <c r="J88" s="538"/>
      <c r="K88" s="538"/>
      <c r="L88" s="538"/>
    </row>
    <row r="89" spans="1:12" ht="30" customHeight="1" x14ac:dyDescent="0.25">
      <c r="A89" s="619"/>
      <c r="B89" s="619"/>
      <c r="C89" s="619"/>
      <c r="D89" s="619"/>
      <c r="E89" s="537">
        <v>0</v>
      </c>
      <c r="F89" s="537"/>
      <c r="G89" s="538" t="s">
        <v>34</v>
      </c>
      <c r="H89" s="538"/>
      <c r="I89" s="538"/>
      <c r="J89" s="538"/>
      <c r="K89" s="538"/>
      <c r="L89" s="538"/>
    </row>
    <row r="90" spans="1:12" ht="30" customHeight="1" x14ac:dyDescent="0.25">
      <c r="A90" s="619"/>
      <c r="B90" s="619"/>
      <c r="C90" s="619"/>
      <c r="D90" s="619"/>
      <c r="E90" s="537">
        <v>0</v>
      </c>
      <c r="F90" s="537"/>
      <c r="G90" s="538" t="s">
        <v>34</v>
      </c>
      <c r="H90" s="538"/>
      <c r="I90" s="538"/>
      <c r="J90" s="538"/>
      <c r="K90" s="538"/>
      <c r="L90" s="538"/>
    </row>
    <row r="91" spans="1:12" ht="30" customHeight="1" x14ac:dyDescent="0.25">
      <c r="A91" s="619"/>
      <c r="B91" s="619"/>
      <c r="C91" s="619"/>
      <c r="D91" s="619"/>
      <c r="E91" s="537">
        <v>0</v>
      </c>
      <c r="F91" s="537"/>
      <c r="G91" s="538" t="s">
        <v>34</v>
      </c>
      <c r="H91" s="538"/>
      <c r="I91" s="538"/>
      <c r="J91" s="538"/>
      <c r="K91" s="538"/>
      <c r="L91" s="538"/>
    </row>
    <row r="92" spans="1:12" ht="30" customHeight="1" x14ac:dyDescent="0.25">
      <c r="A92" s="619"/>
      <c r="B92" s="619"/>
      <c r="C92" s="619"/>
      <c r="D92" s="619"/>
      <c r="E92" s="537">
        <v>0</v>
      </c>
      <c r="F92" s="537"/>
      <c r="G92" s="538" t="s">
        <v>34</v>
      </c>
      <c r="H92" s="538"/>
      <c r="I92" s="538"/>
      <c r="J92" s="538"/>
      <c r="K92" s="538"/>
      <c r="L92" s="538"/>
    </row>
    <row r="93" spans="1:12" ht="30" customHeight="1" x14ac:dyDescent="0.25">
      <c r="A93" s="619"/>
      <c r="B93" s="619"/>
      <c r="C93" s="619"/>
      <c r="D93" s="619"/>
      <c r="E93" s="537">
        <v>0</v>
      </c>
      <c r="F93" s="537"/>
      <c r="G93" s="538" t="s">
        <v>34</v>
      </c>
      <c r="H93" s="538"/>
      <c r="I93" s="538"/>
      <c r="J93" s="538"/>
      <c r="K93" s="538"/>
      <c r="L93" s="538"/>
    </row>
    <row r="94" spans="1:12" ht="30" customHeight="1" x14ac:dyDescent="0.25">
      <c r="A94" s="619"/>
      <c r="B94" s="619"/>
      <c r="C94" s="619"/>
      <c r="D94" s="619"/>
      <c r="E94" s="537">
        <v>0</v>
      </c>
      <c r="F94" s="537"/>
      <c r="G94" s="538" t="s">
        <v>34</v>
      </c>
      <c r="H94" s="538"/>
      <c r="I94" s="538"/>
      <c r="J94" s="538"/>
      <c r="K94" s="538"/>
      <c r="L94" s="538"/>
    </row>
    <row r="95" spans="1:12" ht="30" customHeight="1" x14ac:dyDescent="0.25">
      <c r="A95" s="619"/>
      <c r="B95" s="619"/>
      <c r="C95" s="619"/>
      <c r="D95" s="619"/>
      <c r="E95" s="537">
        <v>0</v>
      </c>
      <c r="F95" s="537"/>
      <c r="G95" s="538" t="s">
        <v>34</v>
      </c>
      <c r="H95" s="538"/>
      <c r="I95" s="538"/>
      <c r="J95" s="538"/>
      <c r="K95" s="538"/>
      <c r="L95" s="538"/>
    </row>
    <row r="96" spans="1:12" ht="30" customHeight="1" x14ac:dyDescent="0.25">
      <c r="A96" s="619"/>
      <c r="B96" s="619"/>
      <c r="C96" s="619"/>
      <c r="D96" s="619"/>
      <c r="E96" s="537">
        <v>0</v>
      </c>
      <c r="F96" s="537"/>
      <c r="G96" s="538" t="s">
        <v>34</v>
      </c>
      <c r="H96" s="538"/>
      <c r="I96" s="538"/>
      <c r="J96" s="538"/>
      <c r="K96" s="538"/>
      <c r="L96" s="538"/>
    </row>
    <row r="97" spans="1:12" ht="30" customHeight="1" x14ac:dyDescent="0.25">
      <c r="A97" s="619"/>
      <c r="B97" s="619"/>
      <c r="C97" s="619"/>
      <c r="D97" s="619"/>
      <c r="E97" s="537">
        <v>0</v>
      </c>
      <c r="F97" s="537"/>
      <c r="G97" s="538" t="s">
        <v>34</v>
      </c>
      <c r="H97" s="538"/>
      <c r="I97" s="538"/>
      <c r="J97" s="538"/>
      <c r="K97" s="538"/>
      <c r="L97" s="538"/>
    </row>
    <row r="98" spans="1:12" ht="30" customHeight="1" x14ac:dyDescent="0.25">
      <c r="A98" s="619"/>
      <c r="B98" s="619"/>
      <c r="C98" s="619"/>
      <c r="D98" s="619"/>
      <c r="E98" s="537">
        <v>0</v>
      </c>
      <c r="F98" s="537"/>
      <c r="G98" s="538" t="s">
        <v>34</v>
      </c>
      <c r="H98" s="538"/>
      <c r="I98" s="538"/>
      <c r="J98" s="538"/>
      <c r="K98" s="538"/>
      <c r="L98" s="538"/>
    </row>
    <row r="99" spans="1:12" ht="30" customHeight="1" x14ac:dyDescent="0.25">
      <c r="A99" s="619"/>
      <c r="B99" s="619"/>
      <c r="C99" s="619"/>
      <c r="D99" s="619"/>
      <c r="E99" s="537">
        <v>0</v>
      </c>
      <c r="F99" s="537"/>
      <c r="G99" s="538" t="s">
        <v>34</v>
      </c>
      <c r="H99" s="538"/>
      <c r="I99" s="538"/>
      <c r="J99" s="538"/>
      <c r="K99" s="538"/>
      <c r="L99" s="538"/>
    </row>
    <row r="100" spans="1:12" ht="30" customHeight="1" x14ac:dyDescent="0.25">
      <c r="A100" s="619"/>
      <c r="B100" s="619"/>
      <c r="C100" s="619"/>
      <c r="D100" s="619"/>
      <c r="E100" s="537">
        <v>0</v>
      </c>
      <c r="F100" s="537"/>
      <c r="G100" s="538" t="s">
        <v>34</v>
      </c>
      <c r="H100" s="538"/>
      <c r="I100" s="538"/>
      <c r="J100" s="538"/>
      <c r="K100" s="538"/>
      <c r="L100" s="538"/>
    </row>
    <row r="101" spans="1:12" ht="30" customHeight="1" x14ac:dyDescent="0.25">
      <c r="A101" s="619"/>
      <c r="B101" s="619"/>
      <c r="C101" s="619"/>
      <c r="D101" s="619"/>
      <c r="E101" s="537">
        <v>0</v>
      </c>
      <c r="F101" s="537"/>
      <c r="G101" s="538" t="s">
        <v>34</v>
      </c>
      <c r="H101" s="538"/>
      <c r="I101" s="538"/>
      <c r="J101" s="538"/>
      <c r="K101" s="538"/>
      <c r="L101" s="538"/>
    </row>
    <row r="102" spans="1:12" ht="30" customHeight="1" x14ac:dyDescent="0.25">
      <c r="A102" s="619"/>
      <c r="B102" s="619"/>
      <c r="C102" s="619"/>
      <c r="D102" s="619"/>
      <c r="E102" s="537">
        <v>0</v>
      </c>
      <c r="F102" s="537"/>
      <c r="G102" s="538" t="s">
        <v>34</v>
      </c>
      <c r="H102" s="538"/>
      <c r="I102" s="538"/>
      <c r="J102" s="538"/>
      <c r="K102" s="538"/>
      <c r="L102" s="538"/>
    </row>
    <row r="103" spans="1:12" ht="30" customHeight="1" x14ac:dyDescent="0.25">
      <c r="A103" s="619"/>
      <c r="B103" s="619"/>
      <c r="C103" s="619"/>
      <c r="D103" s="619"/>
      <c r="E103" s="537">
        <v>0</v>
      </c>
      <c r="F103" s="537"/>
      <c r="G103" s="538" t="s">
        <v>34</v>
      </c>
      <c r="H103" s="538"/>
      <c r="I103" s="538"/>
      <c r="J103" s="538"/>
      <c r="K103" s="538"/>
      <c r="L103" s="538"/>
    </row>
    <row r="104" spans="1:12" ht="30" customHeight="1" x14ac:dyDescent="0.25">
      <c r="A104" s="619"/>
      <c r="B104" s="619"/>
      <c r="C104" s="619"/>
      <c r="D104" s="619"/>
      <c r="E104" s="537">
        <v>0</v>
      </c>
      <c r="F104" s="537"/>
      <c r="G104" s="538" t="s">
        <v>34</v>
      </c>
      <c r="H104" s="538"/>
      <c r="I104" s="538"/>
      <c r="J104" s="538"/>
      <c r="K104" s="538"/>
      <c r="L104" s="538"/>
    </row>
    <row r="105" spans="1:12" ht="30" customHeight="1" x14ac:dyDescent="0.25">
      <c r="A105" s="619"/>
      <c r="B105" s="619"/>
      <c r="C105" s="619"/>
      <c r="D105" s="619"/>
      <c r="E105" s="537">
        <v>0</v>
      </c>
      <c r="F105" s="537"/>
      <c r="G105" s="538" t="s">
        <v>34</v>
      </c>
      <c r="H105" s="538"/>
      <c r="I105" s="538"/>
      <c r="J105" s="538"/>
      <c r="K105" s="538"/>
      <c r="L105" s="538"/>
    </row>
    <row r="106" spans="1:12" ht="30" customHeight="1" x14ac:dyDescent="0.25">
      <c r="A106" s="619"/>
      <c r="B106" s="619"/>
      <c r="C106" s="619"/>
      <c r="D106" s="619"/>
      <c r="E106" s="537">
        <v>0</v>
      </c>
      <c r="F106" s="537"/>
      <c r="G106" s="538" t="s">
        <v>34</v>
      </c>
      <c r="H106" s="538"/>
      <c r="I106" s="538"/>
      <c r="J106" s="538"/>
      <c r="K106" s="538"/>
      <c r="L106" s="538"/>
    </row>
    <row r="107" spans="1:12" ht="30" customHeight="1" x14ac:dyDescent="0.25">
      <c r="A107" s="619"/>
      <c r="B107" s="619"/>
      <c r="C107" s="619"/>
      <c r="D107" s="619"/>
      <c r="E107" s="537">
        <v>0</v>
      </c>
      <c r="F107" s="537"/>
      <c r="G107" s="538" t="s">
        <v>34</v>
      </c>
      <c r="H107" s="538"/>
      <c r="I107" s="538"/>
      <c r="J107" s="538"/>
      <c r="K107" s="538"/>
      <c r="L107" s="538"/>
    </row>
    <row r="108" spans="1:12" ht="30" customHeight="1" x14ac:dyDescent="0.25">
      <c r="A108" s="619"/>
      <c r="B108" s="619"/>
      <c r="C108" s="619"/>
      <c r="D108" s="619"/>
      <c r="E108" s="537">
        <v>0</v>
      </c>
      <c r="F108" s="537"/>
      <c r="G108" s="538" t="s">
        <v>34</v>
      </c>
      <c r="H108" s="538"/>
      <c r="I108" s="538"/>
      <c r="J108" s="538"/>
      <c r="K108" s="538"/>
      <c r="L108" s="538"/>
    </row>
    <row r="109" spans="1:12" ht="30" customHeight="1" x14ac:dyDescent="0.25">
      <c r="A109" s="619"/>
      <c r="B109" s="619"/>
      <c r="C109" s="619"/>
      <c r="D109" s="619"/>
      <c r="E109" s="537">
        <v>0</v>
      </c>
      <c r="F109" s="537"/>
      <c r="G109" s="538" t="s">
        <v>34</v>
      </c>
      <c r="H109" s="538"/>
      <c r="I109" s="538"/>
      <c r="J109" s="538"/>
      <c r="K109" s="538"/>
      <c r="L109" s="538"/>
    </row>
    <row r="110" spans="1:12" ht="30" customHeight="1" x14ac:dyDescent="0.25">
      <c r="A110" s="619"/>
      <c r="B110" s="619"/>
      <c r="C110" s="619"/>
      <c r="D110" s="619"/>
      <c r="E110" s="537">
        <v>0</v>
      </c>
      <c r="F110" s="537"/>
      <c r="G110" s="538" t="s">
        <v>34</v>
      </c>
      <c r="H110" s="538"/>
      <c r="I110" s="538"/>
      <c r="J110" s="538"/>
      <c r="K110" s="538"/>
      <c r="L110" s="538"/>
    </row>
    <row r="111" spans="1:12" ht="30" customHeight="1" x14ac:dyDescent="0.25">
      <c r="A111" s="619"/>
      <c r="B111" s="619"/>
      <c r="C111" s="619"/>
      <c r="D111" s="619"/>
      <c r="E111" s="537">
        <v>0</v>
      </c>
      <c r="F111" s="537"/>
      <c r="G111" s="538" t="s">
        <v>34</v>
      </c>
      <c r="H111" s="538"/>
      <c r="I111" s="538"/>
      <c r="J111" s="538"/>
      <c r="K111" s="538"/>
      <c r="L111" s="538"/>
    </row>
    <row r="112" spans="1:12" ht="30" customHeight="1" x14ac:dyDescent="0.25">
      <c r="A112" s="619"/>
      <c r="B112" s="619"/>
      <c r="C112" s="619"/>
      <c r="D112" s="619"/>
      <c r="E112" s="537">
        <v>0</v>
      </c>
      <c r="F112" s="537"/>
      <c r="G112" s="538" t="s">
        <v>34</v>
      </c>
      <c r="H112" s="538"/>
      <c r="I112" s="538"/>
      <c r="J112" s="538"/>
      <c r="K112" s="538"/>
      <c r="L112" s="538"/>
    </row>
    <row r="113" spans="1:12" ht="30" customHeight="1" x14ac:dyDescent="0.25">
      <c r="A113" s="619"/>
      <c r="B113" s="619"/>
      <c r="C113" s="619"/>
      <c r="D113" s="619"/>
      <c r="E113" s="537">
        <v>0</v>
      </c>
      <c r="F113" s="537"/>
      <c r="G113" s="538" t="s">
        <v>34</v>
      </c>
      <c r="H113" s="538"/>
      <c r="I113" s="538"/>
      <c r="J113" s="538"/>
      <c r="K113" s="538"/>
      <c r="L113" s="538"/>
    </row>
    <row r="114" spans="1:12" ht="30" customHeight="1" x14ac:dyDescent="0.25">
      <c r="A114" s="619"/>
      <c r="B114" s="619"/>
      <c r="C114" s="619"/>
      <c r="D114" s="619"/>
      <c r="E114" s="537">
        <v>0</v>
      </c>
      <c r="F114" s="537"/>
      <c r="G114" s="538" t="s">
        <v>34</v>
      </c>
      <c r="H114" s="538"/>
      <c r="I114" s="538"/>
      <c r="J114" s="538"/>
      <c r="K114" s="538"/>
      <c r="L114" s="538"/>
    </row>
    <row r="115" spans="1:12" ht="30" customHeight="1" x14ac:dyDescent="0.25">
      <c r="A115" s="619"/>
      <c r="B115" s="619"/>
      <c r="C115" s="619"/>
      <c r="D115" s="619"/>
      <c r="E115" s="537">
        <v>0</v>
      </c>
      <c r="F115" s="537"/>
      <c r="G115" s="538" t="s">
        <v>34</v>
      </c>
      <c r="H115" s="538"/>
      <c r="I115" s="538"/>
      <c r="J115" s="538"/>
      <c r="K115" s="538"/>
      <c r="L115" s="538"/>
    </row>
    <row r="116" spans="1:12" ht="30" customHeight="1" x14ac:dyDescent="0.25">
      <c r="A116" s="619"/>
      <c r="B116" s="619"/>
      <c r="C116" s="619"/>
      <c r="D116" s="619"/>
      <c r="E116" s="537">
        <v>0</v>
      </c>
      <c r="F116" s="537"/>
      <c r="G116" s="538" t="s">
        <v>34</v>
      </c>
      <c r="H116" s="538"/>
      <c r="I116" s="538"/>
      <c r="J116" s="538"/>
      <c r="K116" s="538"/>
      <c r="L116" s="538"/>
    </row>
    <row r="117" spans="1:12" ht="30" customHeight="1" x14ac:dyDescent="0.25">
      <c r="A117" s="619"/>
      <c r="B117" s="619"/>
      <c r="C117" s="619"/>
      <c r="D117" s="619"/>
      <c r="E117" s="537">
        <v>0</v>
      </c>
      <c r="F117" s="537"/>
      <c r="G117" s="538" t="s">
        <v>34</v>
      </c>
      <c r="H117" s="538"/>
      <c r="I117" s="538"/>
      <c r="J117" s="538"/>
      <c r="K117" s="538"/>
      <c r="L117" s="538"/>
    </row>
    <row r="118" spans="1:12" ht="30" customHeight="1" x14ac:dyDescent="0.25">
      <c r="A118" s="619"/>
      <c r="B118" s="619"/>
      <c r="C118" s="619"/>
      <c r="D118" s="619"/>
      <c r="E118" s="537">
        <v>0</v>
      </c>
      <c r="F118" s="537"/>
      <c r="G118" s="538" t="s">
        <v>34</v>
      </c>
      <c r="H118" s="538"/>
      <c r="I118" s="538"/>
      <c r="J118" s="538"/>
      <c r="K118" s="538"/>
      <c r="L118" s="538"/>
    </row>
    <row r="119" spans="1:12" ht="30" customHeight="1" x14ac:dyDescent="0.25">
      <c r="A119" s="619"/>
      <c r="B119" s="619"/>
      <c r="C119" s="619"/>
      <c r="D119" s="619"/>
      <c r="E119" s="537">
        <v>0</v>
      </c>
      <c r="F119" s="537"/>
      <c r="G119" s="538" t="s">
        <v>34</v>
      </c>
      <c r="H119" s="538"/>
      <c r="I119" s="538"/>
      <c r="J119" s="538"/>
      <c r="K119" s="538"/>
      <c r="L119" s="538"/>
    </row>
    <row r="120" spans="1:12" ht="30" customHeight="1" x14ac:dyDescent="0.25">
      <c r="A120" s="619"/>
      <c r="B120" s="619"/>
      <c r="C120" s="619"/>
      <c r="D120" s="619"/>
      <c r="E120" s="537">
        <v>0</v>
      </c>
      <c r="F120" s="537"/>
      <c r="G120" s="538" t="s">
        <v>34</v>
      </c>
      <c r="H120" s="538"/>
      <c r="I120" s="538"/>
      <c r="J120" s="538"/>
      <c r="K120" s="538"/>
      <c r="L120" s="538"/>
    </row>
    <row r="121" spans="1:12" ht="30" customHeight="1" x14ac:dyDescent="0.25">
      <c r="A121" s="619"/>
      <c r="B121" s="619"/>
      <c r="C121" s="619"/>
      <c r="D121" s="619"/>
      <c r="E121" s="537">
        <v>0</v>
      </c>
      <c r="F121" s="537"/>
      <c r="G121" s="538" t="s">
        <v>34</v>
      </c>
      <c r="H121" s="538"/>
      <c r="I121" s="538"/>
      <c r="J121" s="538"/>
      <c r="K121" s="538"/>
      <c r="L121" s="538"/>
    </row>
    <row r="122" spans="1:12" ht="30" customHeight="1" x14ac:dyDescent="0.25">
      <c r="A122" s="619"/>
      <c r="B122" s="619"/>
      <c r="C122" s="619"/>
      <c r="D122" s="619"/>
      <c r="E122" s="537">
        <v>0</v>
      </c>
      <c r="F122" s="537"/>
      <c r="G122" s="538" t="s">
        <v>34</v>
      </c>
      <c r="H122" s="538"/>
      <c r="I122" s="538"/>
      <c r="J122" s="538"/>
      <c r="K122" s="538"/>
      <c r="L122" s="538"/>
    </row>
    <row r="123" spans="1:12" ht="30" customHeight="1" x14ac:dyDescent="0.25">
      <c r="A123" s="619"/>
      <c r="B123" s="619"/>
      <c r="C123" s="619"/>
      <c r="D123" s="619"/>
      <c r="E123" s="537">
        <v>0</v>
      </c>
      <c r="F123" s="537"/>
      <c r="G123" s="538" t="s">
        <v>34</v>
      </c>
      <c r="H123" s="538"/>
      <c r="I123" s="538"/>
      <c r="J123" s="538"/>
      <c r="K123" s="538"/>
      <c r="L123" s="538"/>
    </row>
    <row r="124" spans="1:12" ht="30" customHeight="1" x14ac:dyDescent="0.25">
      <c r="A124" s="619"/>
      <c r="B124" s="619"/>
      <c r="C124" s="619"/>
      <c r="D124" s="619"/>
      <c r="E124" s="537">
        <v>0</v>
      </c>
      <c r="F124" s="537"/>
      <c r="G124" s="538" t="s">
        <v>34</v>
      </c>
      <c r="H124" s="538"/>
      <c r="I124" s="538"/>
      <c r="J124" s="538"/>
      <c r="K124" s="538"/>
      <c r="L124" s="538"/>
    </row>
    <row r="125" spans="1:12" ht="30" customHeight="1" x14ac:dyDescent="0.25">
      <c r="A125" s="619"/>
      <c r="B125" s="619"/>
      <c r="C125" s="619"/>
      <c r="D125" s="619"/>
      <c r="E125" s="537">
        <v>0</v>
      </c>
      <c r="F125" s="537"/>
      <c r="G125" s="538" t="s">
        <v>34</v>
      </c>
      <c r="H125" s="538"/>
      <c r="I125" s="538"/>
      <c r="J125" s="538"/>
      <c r="K125" s="538"/>
      <c r="L125" s="538"/>
    </row>
    <row r="126" spans="1:12" ht="30" customHeight="1" x14ac:dyDescent="0.25">
      <c r="A126" s="619"/>
      <c r="B126" s="619"/>
      <c r="C126" s="619"/>
      <c r="D126" s="619"/>
      <c r="E126" s="537">
        <v>0</v>
      </c>
      <c r="F126" s="537"/>
      <c r="G126" s="538" t="s">
        <v>34</v>
      </c>
      <c r="H126" s="538"/>
      <c r="I126" s="538"/>
      <c r="J126" s="538"/>
      <c r="K126" s="538"/>
      <c r="L126" s="538"/>
    </row>
    <row r="127" spans="1:12" ht="30" customHeight="1" x14ac:dyDescent="0.25">
      <c r="A127" s="619"/>
      <c r="B127" s="619"/>
      <c r="C127" s="619"/>
      <c r="D127" s="619"/>
      <c r="E127" s="537">
        <v>0</v>
      </c>
      <c r="F127" s="537"/>
      <c r="G127" s="538" t="s">
        <v>34</v>
      </c>
      <c r="H127" s="538"/>
      <c r="I127" s="538"/>
      <c r="J127" s="538"/>
      <c r="K127" s="538"/>
      <c r="L127" s="538"/>
    </row>
    <row r="128" spans="1:12" ht="30" customHeight="1" x14ac:dyDescent="0.25">
      <c r="A128" s="619"/>
      <c r="B128" s="619"/>
      <c r="C128" s="619"/>
      <c r="D128" s="619"/>
      <c r="E128" s="537">
        <v>0</v>
      </c>
      <c r="F128" s="537"/>
      <c r="G128" s="538" t="s">
        <v>34</v>
      </c>
      <c r="H128" s="538"/>
      <c r="I128" s="538"/>
      <c r="J128" s="538"/>
      <c r="K128" s="538"/>
      <c r="L128" s="538"/>
    </row>
    <row r="129" spans="1:12" ht="30" customHeight="1" x14ac:dyDescent="0.25">
      <c r="A129" s="619"/>
      <c r="B129" s="619"/>
      <c r="C129" s="619"/>
      <c r="D129" s="619"/>
      <c r="E129" s="537">
        <v>0</v>
      </c>
      <c r="F129" s="537"/>
      <c r="G129" s="538" t="s">
        <v>34</v>
      </c>
      <c r="H129" s="538"/>
      <c r="I129" s="538"/>
      <c r="J129" s="538"/>
      <c r="K129" s="538"/>
      <c r="L129" s="538"/>
    </row>
    <row r="130" spans="1:12" ht="30" customHeight="1" x14ac:dyDescent="0.25">
      <c r="A130" s="619"/>
      <c r="B130" s="619"/>
      <c r="C130" s="619"/>
      <c r="D130" s="619"/>
      <c r="E130" s="537">
        <v>0</v>
      </c>
      <c r="F130" s="537"/>
      <c r="G130" s="538" t="s">
        <v>34</v>
      </c>
      <c r="H130" s="538"/>
      <c r="I130" s="538"/>
      <c r="J130" s="538"/>
      <c r="K130" s="538"/>
      <c r="L130" s="538"/>
    </row>
    <row r="131" spans="1:12" ht="30" customHeight="1" x14ac:dyDescent="0.25">
      <c r="A131" s="619"/>
      <c r="B131" s="619"/>
      <c r="C131" s="619"/>
      <c r="D131" s="619"/>
      <c r="E131" s="537">
        <v>0</v>
      </c>
      <c r="F131" s="537"/>
      <c r="G131" s="538" t="s">
        <v>34</v>
      </c>
      <c r="H131" s="538"/>
      <c r="I131" s="538"/>
      <c r="J131" s="538"/>
      <c r="K131" s="538"/>
      <c r="L131" s="538"/>
    </row>
    <row r="132" spans="1:12" ht="30" customHeight="1" x14ac:dyDescent="0.25">
      <c r="A132" s="619"/>
      <c r="B132" s="619"/>
      <c r="C132" s="619"/>
      <c r="D132" s="619"/>
      <c r="E132" s="537">
        <v>0</v>
      </c>
      <c r="F132" s="537"/>
      <c r="G132" s="538" t="s">
        <v>34</v>
      </c>
      <c r="H132" s="538"/>
      <c r="I132" s="538"/>
      <c r="J132" s="538"/>
      <c r="K132" s="538"/>
      <c r="L132" s="538"/>
    </row>
    <row r="133" spans="1:12" ht="30" customHeight="1" x14ac:dyDescent="0.25">
      <c r="A133" s="619"/>
      <c r="B133" s="619"/>
      <c r="C133" s="619"/>
      <c r="D133" s="619"/>
      <c r="E133" s="537">
        <v>0</v>
      </c>
      <c r="F133" s="537"/>
      <c r="G133" s="538" t="s">
        <v>34</v>
      </c>
      <c r="H133" s="538"/>
      <c r="I133" s="538"/>
      <c r="J133" s="538"/>
      <c r="K133" s="538"/>
      <c r="L133" s="538"/>
    </row>
    <row r="134" spans="1:12" ht="30" customHeight="1" x14ac:dyDescent="0.25">
      <c r="A134" s="619"/>
      <c r="B134" s="619"/>
      <c r="C134" s="619"/>
      <c r="D134" s="619"/>
      <c r="E134" s="537">
        <v>0</v>
      </c>
      <c r="F134" s="537"/>
      <c r="G134" s="538" t="s">
        <v>34</v>
      </c>
      <c r="H134" s="538"/>
      <c r="I134" s="538"/>
      <c r="J134" s="538"/>
      <c r="K134" s="538"/>
      <c r="L134" s="538"/>
    </row>
    <row r="135" spans="1:12" ht="30" customHeight="1" x14ac:dyDescent="0.25">
      <c r="A135" s="619"/>
      <c r="B135" s="619"/>
      <c r="C135" s="619"/>
      <c r="D135" s="619"/>
      <c r="E135" s="537">
        <v>0</v>
      </c>
      <c r="F135" s="537"/>
      <c r="G135" s="538" t="s">
        <v>34</v>
      </c>
      <c r="H135" s="538"/>
      <c r="I135" s="538"/>
      <c r="J135" s="538"/>
      <c r="K135" s="538"/>
      <c r="L135" s="538"/>
    </row>
    <row r="136" spans="1:12" ht="30" customHeight="1" x14ac:dyDescent="0.25">
      <c r="A136" s="619"/>
      <c r="B136" s="619"/>
      <c r="C136" s="619"/>
      <c r="D136" s="619"/>
      <c r="E136" s="537">
        <v>0</v>
      </c>
      <c r="F136" s="537"/>
      <c r="G136" s="538" t="s">
        <v>34</v>
      </c>
      <c r="H136" s="538"/>
      <c r="I136" s="538"/>
      <c r="J136" s="538"/>
      <c r="K136" s="538"/>
      <c r="L136" s="538"/>
    </row>
    <row r="137" spans="1:12" ht="30" customHeight="1" x14ac:dyDescent="0.25">
      <c r="A137" s="619"/>
      <c r="B137" s="619"/>
      <c r="C137" s="619"/>
      <c r="D137" s="619"/>
      <c r="E137" s="537">
        <v>0</v>
      </c>
      <c r="F137" s="537"/>
      <c r="G137" s="538" t="s">
        <v>34</v>
      </c>
      <c r="H137" s="538"/>
      <c r="I137" s="538"/>
      <c r="J137" s="538"/>
      <c r="K137" s="538"/>
      <c r="L137" s="538"/>
    </row>
    <row r="138" spans="1:12" ht="30" customHeight="1" x14ac:dyDescent="0.25">
      <c r="A138" s="619"/>
      <c r="B138" s="619"/>
      <c r="C138" s="619"/>
      <c r="D138" s="619"/>
      <c r="E138" s="537">
        <v>0</v>
      </c>
      <c r="F138" s="537"/>
      <c r="G138" s="538" t="s">
        <v>34</v>
      </c>
      <c r="H138" s="538"/>
      <c r="I138" s="538"/>
      <c r="J138" s="538"/>
      <c r="K138" s="538"/>
      <c r="L138" s="538"/>
    </row>
    <row r="139" spans="1:12" ht="30" customHeight="1" x14ac:dyDescent="0.25">
      <c r="A139" s="619"/>
      <c r="B139" s="619"/>
      <c r="C139" s="619"/>
      <c r="D139" s="619"/>
      <c r="E139" s="537">
        <v>0</v>
      </c>
      <c r="F139" s="537"/>
      <c r="G139" s="538" t="s">
        <v>34</v>
      </c>
      <c r="H139" s="538"/>
      <c r="I139" s="538"/>
      <c r="J139" s="538"/>
      <c r="K139" s="538"/>
      <c r="L139" s="538"/>
    </row>
    <row r="140" spans="1:12" ht="30" customHeight="1" x14ac:dyDescent="0.25">
      <c r="A140" s="619"/>
      <c r="B140" s="619"/>
      <c r="C140" s="619"/>
      <c r="D140" s="619"/>
      <c r="E140" s="537">
        <v>0</v>
      </c>
      <c r="F140" s="537"/>
      <c r="G140" s="538" t="s">
        <v>34</v>
      </c>
      <c r="H140" s="538"/>
      <c r="I140" s="538"/>
      <c r="J140" s="538"/>
      <c r="K140" s="538"/>
      <c r="L140" s="538"/>
    </row>
    <row r="141" spans="1:12" ht="30" customHeight="1" x14ac:dyDescent="0.25">
      <c r="A141" s="619"/>
      <c r="B141" s="619"/>
      <c r="C141" s="619"/>
      <c r="D141" s="619"/>
      <c r="E141" s="537">
        <v>0</v>
      </c>
      <c r="F141" s="537"/>
      <c r="G141" s="538" t="s">
        <v>34</v>
      </c>
      <c r="H141" s="538"/>
      <c r="I141" s="538"/>
      <c r="J141" s="538"/>
      <c r="K141" s="538"/>
      <c r="L141" s="538"/>
    </row>
    <row r="142" spans="1:12" ht="30" customHeight="1" x14ac:dyDescent="0.25">
      <c r="A142" s="619"/>
      <c r="B142" s="619"/>
      <c r="C142" s="619"/>
      <c r="D142" s="619"/>
      <c r="E142" s="537">
        <v>0</v>
      </c>
      <c r="F142" s="537"/>
      <c r="G142" s="538" t="s">
        <v>34</v>
      </c>
      <c r="H142" s="538"/>
      <c r="I142" s="538"/>
      <c r="J142" s="538"/>
      <c r="K142" s="538"/>
      <c r="L142" s="538"/>
    </row>
    <row r="143" spans="1:12" ht="30" customHeight="1" x14ac:dyDescent="0.25">
      <c r="A143" s="619"/>
      <c r="B143" s="619"/>
      <c r="C143" s="619"/>
      <c r="D143" s="619"/>
      <c r="E143" s="537">
        <v>0</v>
      </c>
      <c r="F143" s="537"/>
      <c r="G143" s="538" t="s">
        <v>34</v>
      </c>
      <c r="H143" s="538"/>
      <c r="I143" s="538"/>
      <c r="J143" s="538"/>
      <c r="K143" s="538"/>
      <c r="L143" s="538"/>
    </row>
    <row r="144" spans="1:12" ht="30" customHeight="1" x14ac:dyDescent="0.25">
      <c r="A144" s="619"/>
      <c r="B144" s="619"/>
      <c r="C144" s="619"/>
      <c r="D144" s="619"/>
      <c r="E144" s="537">
        <v>0</v>
      </c>
      <c r="F144" s="537"/>
      <c r="G144" s="538" t="s">
        <v>34</v>
      </c>
      <c r="H144" s="538"/>
      <c r="I144" s="538"/>
      <c r="J144" s="538"/>
      <c r="K144" s="538"/>
      <c r="L144" s="538"/>
    </row>
    <row r="145" spans="1:12" ht="30" customHeight="1" x14ac:dyDescent="0.25">
      <c r="A145" s="619"/>
      <c r="B145" s="619"/>
      <c r="C145" s="619"/>
      <c r="D145" s="619"/>
      <c r="E145" s="537">
        <v>0</v>
      </c>
      <c r="F145" s="537"/>
      <c r="G145" s="538" t="s">
        <v>34</v>
      </c>
      <c r="H145" s="538"/>
      <c r="I145" s="538"/>
      <c r="J145" s="538"/>
      <c r="K145" s="538"/>
      <c r="L145" s="538"/>
    </row>
    <row r="146" spans="1:12" ht="30" customHeight="1" x14ac:dyDescent="0.25">
      <c r="A146" s="619"/>
      <c r="B146" s="619"/>
      <c r="C146" s="619"/>
      <c r="D146" s="619"/>
      <c r="E146" s="537">
        <v>0</v>
      </c>
      <c r="F146" s="537"/>
      <c r="G146" s="538" t="s">
        <v>34</v>
      </c>
      <c r="H146" s="538"/>
      <c r="I146" s="538"/>
      <c r="J146" s="538"/>
      <c r="K146" s="538"/>
      <c r="L146" s="538"/>
    </row>
    <row r="147" spans="1:12" ht="30" customHeight="1" x14ac:dyDescent="0.25">
      <c r="A147" s="619"/>
      <c r="B147" s="619"/>
      <c r="C147" s="619"/>
      <c r="D147" s="619"/>
      <c r="E147" s="537">
        <v>0</v>
      </c>
      <c r="F147" s="537"/>
      <c r="G147" s="538" t="s">
        <v>34</v>
      </c>
      <c r="H147" s="538"/>
      <c r="I147" s="538"/>
      <c r="J147" s="538"/>
      <c r="K147" s="538"/>
      <c r="L147" s="538"/>
    </row>
    <row r="148" spans="1:12" ht="30" customHeight="1" x14ac:dyDescent="0.25">
      <c r="A148" s="619"/>
      <c r="B148" s="619"/>
      <c r="C148" s="619"/>
      <c r="D148" s="619"/>
      <c r="E148" s="537">
        <v>0</v>
      </c>
      <c r="F148" s="537"/>
      <c r="G148" s="538" t="s">
        <v>34</v>
      </c>
      <c r="H148" s="538"/>
      <c r="I148" s="538"/>
      <c r="J148" s="538"/>
      <c r="K148" s="538"/>
      <c r="L148" s="538"/>
    </row>
    <row r="149" spans="1:12" ht="30" customHeight="1" x14ac:dyDescent="0.25">
      <c r="A149" s="619"/>
      <c r="B149" s="619"/>
      <c r="C149" s="619"/>
      <c r="D149" s="619"/>
      <c r="E149" s="537">
        <v>0</v>
      </c>
      <c r="F149" s="537"/>
      <c r="G149" s="538" t="s">
        <v>34</v>
      </c>
      <c r="H149" s="538"/>
      <c r="I149" s="538"/>
      <c r="J149" s="538"/>
      <c r="K149" s="538"/>
      <c r="L149" s="538"/>
    </row>
    <row r="150" spans="1:12" ht="30" customHeight="1" x14ac:dyDescent="0.25">
      <c r="A150" s="619"/>
      <c r="B150" s="619"/>
      <c r="C150" s="619"/>
      <c r="D150" s="619"/>
      <c r="E150" s="537">
        <v>0</v>
      </c>
      <c r="F150" s="537"/>
      <c r="G150" s="538" t="s">
        <v>34</v>
      </c>
      <c r="H150" s="538"/>
      <c r="I150" s="538"/>
      <c r="J150" s="538"/>
      <c r="K150" s="538"/>
      <c r="L150" s="538"/>
    </row>
    <row r="151" spans="1:12" ht="30" customHeight="1" x14ac:dyDescent="0.25">
      <c r="A151" s="619"/>
      <c r="B151" s="619"/>
      <c r="C151" s="619"/>
      <c r="D151" s="619"/>
      <c r="E151" s="537">
        <v>0</v>
      </c>
      <c r="F151" s="537"/>
      <c r="G151" s="538" t="s">
        <v>34</v>
      </c>
      <c r="H151" s="538"/>
      <c r="I151" s="538"/>
      <c r="J151" s="538"/>
      <c r="K151" s="538"/>
      <c r="L151" s="538"/>
    </row>
    <row r="152" spans="1:12" ht="30" customHeight="1" x14ac:dyDescent="0.25">
      <c r="A152" s="619"/>
      <c r="B152" s="619"/>
      <c r="C152" s="619"/>
      <c r="D152" s="619"/>
      <c r="E152" s="537">
        <v>0</v>
      </c>
      <c r="F152" s="537"/>
      <c r="G152" s="538" t="s">
        <v>34</v>
      </c>
      <c r="H152" s="538"/>
      <c r="I152" s="538"/>
      <c r="J152" s="538"/>
      <c r="K152" s="538"/>
      <c r="L152" s="538"/>
    </row>
    <row r="153" spans="1:12" ht="30" customHeight="1" x14ac:dyDescent="0.25">
      <c r="A153" s="619"/>
      <c r="B153" s="619"/>
      <c r="C153" s="619"/>
      <c r="D153" s="619"/>
      <c r="E153" s="537">
        <v>0</v>
      </c>
      <c r="F153" s="537"/>
      <c r="G153" s="538" t="s">
        <v>34</v>
      </c>
      <c r="H153" s="538"/>
      <c r="I153" s="538"/>
      <c r="J153" s="538"/>
      <c r="K153" s="538"/>
      <c r="L153" s="538"/>
    </row>
    <row r="154" spans="1:12" ht="30" customHeight="1" x14ac:dyDescent="0.25">
      <c r="A154" s="619"/>
      <c r="B154" s="619"/>
      <c r="C154" s="619"/>
      <c r="D154" s="619"/>
      <c r="E154" s="537">
        <v>0</v>
      </c>
      <c r="F154" s="537"/>
      <c r="G154" s="538" t="s">
        <v>34</v>
      </c>
      <c r="H154" s="538"/>
      <c r="I154" s="538"/>
      <c r="J154" s="538"/>
      <c r="K154" s="538"/>
      <c r="L154" s="538"/>
    </row>
    <row r="155" spans="1:12" ht="30" customHeight="1" x14ac:dyDescent="0.25">
      <c r="A155" s="619"/>
      <c r="B155" s="619"/>
      <c r="C155" s="619"/>
      <c r="D155" s="619"/>
      <c r="E155" s="537">
        <v>0</v>
      </c>
      <c r="F155" s="537"/>
      <c r="G155" s="538" t="s">
        <v>34</v>
      </c>
      <c r="H155" s="538"/>
      <c r="I155" s="538"/>
      <c r="J155" s="538"/>
      <c r="K155" s="538"/>
      <c r="L155" s="538"/>
    </row>
    <row r="156" spans="1:12" ht="30" customHeight="1" x14ac:dyDescent="0.25">
      <c r="A156" s="619"/>
      <c r="B156" s="619"/>
      <c r="C156" s="619"/>
      <c r="D156" s="619"/>
      <c r="E156" s="537">
        <v>0</v>
      </c>
      <c r="F156" s="537"/>
      <c r="G156" s="538" t="s">
        <v>34</v>
      </c>
      <c r="H156" s="538"/>
      <c r="I156" s="538"/>
      <c r="J156" s="538"/>
      <c r="K156" s="538"/>
      <c r="L156" s="538"/>
    </row>
    <row r="157" spans="1:12" ht="30" customHeight="1" x14ac:dyDescent="0.25">
      <c r="A157" s="619"/>
      <c r="B157" s="619"/>
      <c r="C157" s="619"/>
      <c r="D157" s="619"/>
      <c r="E157" s="537">
        <v>0</v>
      </c>
      <c r="F157" s="537"/>
      <c r="G157" s="538" t="s">
        <v>34</v>
      </c>
      <c r="H157" s="538"/>
      <c r="I157" s="538"/>
      <c r="J157" s="538"/>
      <c r="K157" s="538"/>
      <c r="L157" s="538"/>
    </row>
    <row r="158" spans="1:12" ht="30" customHeight="1" x14ac:dyDescent="0.25">
      <c r="A158" s="619"/>
      <c r="B158" s="619"/>
      <c r="C158" s="619"/>
      <c r="D158" s="619"/>
      <c r="E158" s="537">
        <v>0</v>
      </c>
      <c r="F158" s="537"/>
      <c r="G158" s="538" t="s">
        <v>34</v>
      </c>
      <c r="H158" s="538"/>
      <c r="I158" s="538"/>
      <c r="J158" s="538"/>
      <c r="K158" s="538"/>
      <c r="L158" s="538"/>
    </row>
    <row r="159" spans="1:12" ht="30" customHeight="1" x14ac:dyDescent="0.25">
      <c r="A159" s="619"/>
      <c r="B159" s="619"/>
      <c r="C159" s="619"/>
      <c r="D159" s="619"/>
      <c r="E159" s="537">
        <v>0</v>
      </c>
      <c r="F159" s="537"/>
      <c r="G159" s="538" t="s">
        <v>34</v>
      </c>
      <c r="H159" s="538"/>
      <c r="I159" s="538"/>
      <c r="J159" s="538"/>
      <c r="K159" s="538"/>
      <c r="L159" s="538"/>
    </row>
    <row r="160" spans="1:12" ht="30" customHeight="1" x14ac:dyDescent="0.25">
      <c r="A160" s="619"/>
      <c r="B160" s="619"/>
      <c r="C160" s="619"/>
      <c r="D160" s="619"/>
      <c r="E160" s="537">
        <v>0</v>
      </c>
      <c r="F160" s="537"/>
      <c r="G160" s="538" t="s">
        <v>34</v>
      </c>
      <c r="H160" s="538"/>
      <c r="I160" s="538"/>
      <c r="J160" s="538"/>
      <c r="K160" s="538"/>
      <c r="L160" s="538"/>
    </row>
    <row r="161" spans="1:12" ht="30" customHeight="1" x14ac:dyDescent="0.25">
      <c r="A161" s="619"/>
      <c r="B161" s="619"/>
      <c r="C161" s="619"/>
      <c r="D161" s="619"/>
      <c r="E161" s="537">
        <v>0</v>
      </c>
      <c r="F161" s="537"/>
      <c r="G161" s="538" t="s">
        <v>34</v>
      </c>
      <c r="H161" s="538"/>
      <c r="I161" s="538"/>
      <c r="J161" s="538"/>
      <c r="K161" s="538"/>
      <c r="L161" s="538"/>
    </row>
    <row r="162" spans="1:12" ht="30" customHeight="1" x14ac:dyDescent="0.25">
      <c r="A162" s="619"/>
      <c r="B162" s="619"/>
      <c r="C162" s="619"/>
      <c r="D162" s="619"/>
      <c r="E162" s="537">
        <v>0</v>
      </c>
      <c r="F162" s="537"/>
      <c r="G162" s="538" t="s">
        <v>34</v>
      </c>
      <c r="H162" s="538"/>
      <c r="I162" s="538"/>
      <c r="J162" s="538"/>
      <c r="K162" s="538"/>
      <c r="L162" s="538"/>
    </row>
    <row r="163" spans="1:12" ht="30" customHeight="1" x14ac:dyDescent="0.25">
      <c r="A163" s="619"/>
      <c r="B163" s="619"/>
      <c r="C163" s="619"/>
      <c r="D163" s="619"/>
      <c r="E163" s="537">
        <v>0</v>
      </c>
      <c r="F163" s="537"/>
      <c r="G163" s="538" t="s">
        <v>34</v>
      </c>
      <c r="H163" s="538"/>
      <c r="I163" s="538"/>
      <c r="J163" s="538"/>
      <c r="K163" s="538"/>
      <c r="L163" s="538"/>
    </row>
    <row r="164" spans="1:12" ht="30" customHeight="1" x14ac:dyDescent="0.25">
      <c r="A164" s="619"/>
      <c r="B164" s="619"/>
      <c r="C164" s="619"/>
      <c r="D164" s="619"/>
      <c r="E164" s="537">
        <v>0</v>
      </c>
      <c r="F164" s="537"/>
      <c r="G164" s="538" t="s">
        <v>34</v>
      </c>
      <c r="H164" s="538"/>
      <c r="I164" s="538"/>
      <c r="J164" s="538"/>
      <c r="K164" s="538"/>
      <c r="L164" s="538"/>
    </row>
    <row r="165" spans="1:12" ht="30" customHeight="1" x14ac:dyDescent="0.25">
      <c r="A165" s="619"/>
      <c r="B165" s="619"/>
      <c r="C165" s="619"/>
      <c r="D165" s="619"/>
      <c r="E165" s="537">
        <v>0</v>
      </c>
      <c r="F165" s="537"/>
      <c r="G165" s="538" t="s">
        <v>34</v>
      </c>
      <c r="H165" s="538"/>
      <c r="I165" s="538"/>
      <c r="J165" s="538"/>
      <c r="K165" s="538"/>
      <c r="L165" s="538"/>
    </row>
    <row r="166" spans="1:12" ht="30" customHeight="1" x14ac:dyDescent="0.25">
      <c r="A166" s="619"/>
      <c r="B166" s="619"/>
      <c r="C166" s="619"/>
      <c r="D166" s="619"/>
      <c r="E166" s="537">
        <v>0</v>
      </c>
      <c r="F166" s="537"/>
      <c r="G166" s="538" t="s">
        <v>34</v>
      </c>
      <c r="H166" s="538"/>
      <c r="I166" s="538"/>
      <c r="J166" s="538"/>
      <c r="K166" s="538"/>
      <c r="L166" s="538"/>
    </row>
    <row r="167" spans="1:12" ht="30" customHeight="1" x14ac:dyDescent="0.25">
      <c r="A167" s="619"/>
      <c r="B167" s="619"/>
      <c r="C167" s="619"/>
      <c r="D167" s="619"/>
      <c r="E167" s="537">
        <v>0</v>
      </c>
      <c r="F167" s="537"/>
      <c r="G167" s="538" t="s">
        <v>34</v>
      </c>
      <c r="H167" s="538"/>
      <c r="I167" s="538"/>
      <c r="J167" s="538"/>
      <c r="K167" s="538"/>
      <c r="L167" s="538"/>
    </row>
    <row r="168" spans="1:12" ht="30" customHeight="1" x14ac:dyDescent="0.25">
      <c r="A168" s="619"/>
      <c r="B168" s="619"/>
      <c r="C168" s="619"/>
      <c r="D168" s="619"/>
      <c r="E168" s="537">
        <v>0</v>
      </c>
      <c r="F168" s="537"/>
      <c r="G168" s="538" t="s">
        <v>34</v>
      </c>
      <c r="H168" s="538"/>
      <c r="I168" s="538"/>
      <c r="J168" s="538"/>
      <c r="K168" s="538"/>
      <c r="L168" s="538"/>
    </row>
    <row r="169" spans="1:12" ht="30" customHeight="1" x14ac:dyDescent="0.25">
      <c r="A169" s="619"/>
      <c r="B169" s="619"/>
      <c r="C169" s="619"/>
      <c r="D169" s="619"/>
      <c r="E169" s="537">
        <v>0</v>
      </c>
      <c r="F169" s="537"/>
      <c r="G169" s="538" t="s">
        <v>34</v>
      </c>
      <c r="H169" s="538"/>
      <c r="I169" s="538"/>
      <c r="J169" s="538"/>
      <c r="K169" s="538"/>
      <c r="L169" s="538"/>
    </row>
    <row r="170" spans="1:12" ht="30" customHeight="1" x14ac:dyDescent="0.25">
      <c r="A170" s="619"/>
      <c r="B170" s="619"/>
      <c r="C170" s="619"/>
      <c r="D170" s="619"/>
      <c r="E170" s="537">
        <v>0</v>
      </c>
      <c r="F170" s="537"/>
      <c r="G170" s="538" t="s">
        <v>34</v>
      </c>
      <c r="H170" s="538"/>
      <c r="I170" s="538"/>
      <c r="J170" s="538"/>
      <c r="K170" s="538"/>
      <c r="L170" s="538"/>
    </row>
    <row r="171" spans="1:12" ht="30" customHeight="1" x14ac:dyDescent="0.25">
      <c r="A171" s="619"/>
      <c r="B171" s="619"/>
      <c r="C171" s="619"/>
      <c r="D171" s="619"/>
      <c r="E171" s="537">
        <v>0</v>
      </c>
      <c r="F171" s="537"/>
      <c r="G171" s="538" t="s">
        <v>34</v>
      </c>
      <c r="H171" s="538"/>
      <c r="I171" s="538"/>
      <c r="J171" s="538"/>
      <c r="K171" s="538"/>
      <c r="L171" s="538"/>
    </row>
    <row r="172" spans="1:12" ht="30" customHeight="1" x14ac:dyDescent="0.25">
      <c r="A172" s="619"/>
      <c r="B172" s="619"/>
      <c r="C172" s="619"/>
      <c r="D172" s="619"/>
      <c r="E172" s="537">
        <v>0</v>
      </c>
      <c r="F172" s="537"/>
      <c r="G172" s="538" t="s">
        <v>34</v>
      </c>
      <c r="H172" s="538"/>
      <c r="I172" s="538"/>
      <c r="J172" s="538"/>
      <c r="K172" s="538"/>
      <c r="L172" s="538"/>
    </row>
    <row r="173" spans="1:12" ht="30" customHeight="1" x14ac:dyDescent="0.25">
      <c r="A173" s="619"/>
      <c r="B173" s="619"/>
      <c r="C173" s="619"/>
      <c r="D173" s="619"/>
      <c r="E173" s="537">
        <v>0</v>
      </c>
      <c r="F173" s="537"/>
      <c r="G173" s="538" t="s">
        <v>34</v>
      </c>
      <c r="H173" s="538"/>
      <c r="I173" s="538"/>
      <c r="J173" s="538"/>
      <c r="K173" s="538"/>
      <c r="L173" s="538"/>
    </row>
    <row r="174" spans="1:12" ht="30" customHeight="1" x14ac:dyDescent="0.25">
      <c r="A174" s="619"/>
      <c r="B174" s="619"/>
      <c r="C174" s="619"/>
      <c r="D174" s="619"/>
      <c r="E174" s="537">
        <v>0</v>
      </c>
      <c r="F174" s="537"/>
      <c r="G174" s="538" t="s">
        <v>34</v>
      </c>
      <c r="H174" s="538"/>
      <c r="I174" s="538"/>
      <c r="J174" s="538"/>
      <c r="K174" s="538"/>
      <c r="L174" s="538"/>
    </row>
    <row r="175" spans="1:12" ht="30" customHeight="1" x14ac:dyDescent="0.25">
      <c r="A175" s="619"/>
      <c r="B175" s="619"/>
      <c r="C175" s="619"/>
      <c r="D175" s="619"/>
      <c r="E175" s="537">
        <v>0</v>
      </c>
      <c r="F175" s="537"/>
      <c r="G175" s="538" t="s">
        <v>34</v>
      </c>
      <c r="H175" s="538"/>
      <c r="I175" s="538"/>
      <c r="J175" s="538"/>
      <c r="K175" s="538"/>
      <c r="L175" s="538"/>
    </row>
    <row r="176" spans="1:12" ht="30" customHeight="1" x14ac:dyDescent="0.25">
      <c r="A176" s="619"/>
      <c r="B176" s="619"/>
      <c r="C176" s="619"/>
      <c r="D176" s="619"/>
      <c r="E176" s="537">
        <v>0</v>
      </c>
      <c r="F176" s="537"/>
      <c r="G176" s="538" t="s">
        <v>34</v>
      </c>
      <c r="H176" s="538"/>
      <c r="I176" s="538"/>
      <c r="J176" s="538"/>
      <c r="K176" s="538"/>
      <c r="L176" s="538"/>
    </row>
    <row r="177" spans="1:12" ht="30" customHeight="1" x14ac:dyDescent="0.25">
      <c r="A177" s="619"/>
      <c r="B177" s="619"/>
      <c r="C177" s="619"/>
      <c r="D177" s="619"/>
      <c r="E177" s="537">
        <v>0</v>
      </c>
      <c r="F177" s="537"/>
      <c r="G177" s="538" t="s">
        <v>34</v>
      </c>
      <c r="H177" s="538"/>
      <c r="I177" s="538"/>
      <c r="J177" s="538"/>
      <c r="K177" s="538"/>
      <c r="L177" s="538"/>
    </row>
    <row r="178" spans="1:12" ht="30" customHeight="1" x14ac:dyDescent="0.25">
      <c r="A178" s="619"/>
      <c r="B178" s="619"/>
      <c r="C178" s="619"/>
      <c r="D178" s="619"/>
      <c r="E178" s="537">
        <v>0</v>
      </c>
      <c r="F178" s="537"/>
      <c r="G178" s="538" t="s">
        <v>34</v>
      </c>
      <c r="H178" s="538"/>
      <c r="I178" s="538"/>
      <c r="J178" s="538"/>
      <c r="K178" s="538"/>
      <c r="L178" s="538"/>
    </row>
    <row r="179" spans="1:12" ht="30" customHeight="1" x14ac:dyDescent="0.25">
      <c r="A179" s="619"/>
      <c r="B179" s="619"/>
      <c r="C179" s="619"/>
      <c r="D179" s="619"/>
      <c r="E179" s="537">
        <v>0</v>
      </c>
      <c r="F179" s="537"/>
      <c r="G179" s="538" t="s">
        <v>34</v>
      </c>
      <c r="H179" s="538"/>
      <c r="I179" s="538"/>
      <c r="J179" s="538"/>
      <c r="K179" s="538"/>
      <c r="L179" s="538"/>
    </row>
    <row r="180" spans="1:12" ht="30" customHeight="1" x14ac:dyDescent="0.25">
      <c r="A180" s="619"/>
      <c r="B180" s="619"/>
      <c r="C180" s="619"/>
      <c r="D180" s="619"/>
      <c r="E180" s="537">
        <v>0</v>
      </c>
      <c r="F180" s="537"/>
      <c r="G180" s="538" t="s">
        <v>34</v>
      </c>
      <c r="H180" s="538"/>
      <c r="I180" s="538"/>
      <c r="J180" s="538"/>
      <c r="K180" s="538"/>
      <c r="L180" s="538"/>
    </row>
    <row r="181" spans="1:12" ht="30" customHeight="1" x14ac:dyDescent="0.25">
      <c r="A181" s="619"/>
      <c r="B181" s="619"/>
      <c r="C181" s="619"/>
      <c r="D181" s="619"/>
      <c r="E181" s="537">
        <v>0</v>
      </c>
      <c r="F181" s="537"/>
      <c r="G181" s="538" t="s">
        <v>34</v>
      </c>
      <c r="H181" s="538"/>
      <c r="I181" s="538"/>
      <c r="J181" s="538"/>
      <c r="K181" s="538"/>
      <c r="L181" s="538"/>
    </row>
    <row r="182" spans="1:12" ht="30" customHeight="1" x14ac:dyDescent="0.25">
      <c r="A182" s="619"/>
      <c r="B182" s="619"/>
      <c r="C182" s="619"/>
      <c r="D182" s="619"/>
      <c r="E182" s="537">
        <v>0</v>
      </c>
      <c r="F182" s="537"/>
      <c r="G182" s="538" t="s">
        <v>34</v>
      </c>
      <c r="H182" s="538"/>
      <c r="I182" s="538"/>
      <c r="J182" s="538"/>
      <c r="K182" s="538"/>
      <c r="L182" s="538"/>
    </row>
    <row r="183" spans="1:12" ht="30" customHeight="1" x14ac:dyDescent="0.25">
      <c r="A183" s="619"/>
      <c r="B183" s="619"/>
      <c r="C183" s="619"/>
      <c r="D183" s="619"/>
      <c r="E183" s="537">
        <v>0</v>
      </c>
      <c r="F183" s="537"/>
      <c r="G183" s="538" t="s">
        <v>34</v>
      </c>
      <c r="H183" s="538"/>
      <c r="I183" s="538"/>
      <c r="J183" s="538"/>
      <c r="K183" s="538"/>
      <c r="L183" s="538"/>
    </row>
    <row r="184" spans="1:12" ht="30" customHeight="1" x14ac:dyDescent="0.25">
      <c r="A184" s="619"/>
      <c r="B184" s="619"/>
      <c r="C184" s="619"/>
      <c r="D184" s="619"/>
      <c r="E184" s="537">
        <v>0</v>
      </c>
      <c r="F184" s="537"/>
      <c r="G184" s="538" t="s">
        <v>34</v>
      </c>
      <c r="H184" s="538"/>
      <c r="I184" s="538"/>
      <c r="J184" s="538"/>
      <c r="K184" s="538"/>
      <c r="L184" s="538"/>
    </row>
    <row r="185" spans="1:12" ht="30" customHeight="1" x14ac:dyDescent="0.25">
      <c r="A185" s="619"/>
      <c r="B185" s="619"/>
      <c r="C185" s="619"/>
      <c r="D185" s="619"/>
      <c r="E185" s="537">
        <v>0</v>
      </c>
      <c r="F185" s="537"/>
      <c r="G185" s="538" t="s">
        <v>34</v>
      </c>
      <c r="H185" s="538"/>
      <c r="I185" s="538"/>
      <c r="J185" s="538"/>
      <c r="K185" s="538"/>
      <c r="L185" s="538"/>
    </row>
    <row r="186" spans="1:12" ht="30" customHeight="1" x14ac:dyDescent="0.25">
      <c r="A186" s="619"/>
      <c r="B186" s="619"/>
      <c r="C186" s="619"/>
      <c r="D186" s="619"/>
      <c r="E186" s="537">
        <v>0</v>
      </c>
      <c r="F186" s="537"/>
      <c r="G186" s="538" t="s">
        <v>34</v>
      </c>
      <c r="H186" s="538"/>
      <c r="I186" s="538"/>
      <c r="J186" s="538"/>
      <c r="K186" s="538"/>
      <c r="L186" s="538"/>
    </row>
  </sheetData>
  <sheetProtection algorithmName="SHA-512" hashValue="0khs5nV9edOZl5yfrlRzpyHbvGc4l8LUqJibsD0fSggnImAfyAZli7TViRoVP9gPIg0HX6juo1fWI/ePmEvUaQ==" saltValue="Aa1QZP7DCnfRwXxMNEDeSA==" spinCount="100000" sheet="1" objects="1" scenarios="1"/>
  <mergeCells count="793">
    <mergeCell ref="T45:U45"/>
    <mergeCell ref="T46:U46"/>
    <mergeCell ref="T47:U47"/>
    <mergeCell ref="T48:U48"/>
    <mergeCell ref="T49:U49"/>
    <mergeCell ref="T50:U50"/>
    <mergeCell ref="T51:U51"/>
    <mergeCell ref="T52:U52"/>
    <mergeCell ref="T53:U53"/>
    <mergeCell ref="AH19:AJ19"/>
    <mergeCell ref="U20:Z20"/>
    <mergeCell ref="AA20:AB20"/>
    <mergeCell ref="U22:Z22"/>
    <mergeCell ref="AA22:AB22"/>
    <mergeCell ref="AC22:AD22"/>
    <mergeCell ref="AE22:AF22"/>
    <mergeCell ref="AH22:AJ22"/>
    <mergeCell ref="U23:Z23"/>
    <mergeCell ref="AA23:AB23"/>
    <mergeCell ref="AC23:AD23"/>
    <mergeCell ref="AE23:AF23"/>
    <mergeCell ref="AH23:AJ23"/>
    <mergeCell ref="AC20:AD20"/>
    <mergeCell ref="AE20:AF20"/>
    <mergeCell ref="AH20:AJ20"/>
    <mergeCell ref="U21:Z21"/>
    <mergeCell ref="AA21:AB21"/>
    <mergeCell ref="AC21:AD21"/>
    <mergeCell ref="AE21:AF21"/>
    <mergeCell ref="AH21:AJ21"/>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U26:Z26"/>
    <mergeCell ref="AA26:AB26"/>
    <mergeCell ref="AC26:AD26"/>
    <mergeCell ref="AE26:AF26"/>
    <mergeCell ref="AH26:AJ26"/>
    <mergeCell ref="U14:Z14"/>
    <mergeCell ref="AA14:AB14"/>
    <mergeCell ref="AC14:AD14"/>
    <mergeCell ref="AE14:AF14"/>
    <mergeCell ref="AH14:AJ14"/>
    <mergeCell ref="U15:Z15"/>
    <mergeCell ref="AA15:AB15"/>
    <mergeCell ref="AC15:AD15"/>
    <mergeCell ref="AE15:AF15"/>
    <mergeCell ref="AH15:AJ15"/>
    <mergeCell ref="U16:Z16"/>
    <mergeCell ref="AA16:AB16"/>
    <mergeCell ref="AC16:AD16"/>
    <mergeCell ref="AE16:AF16"/>
    <mergeCell ref="U17:Z17"/>
    <mergeCell ref="A50:J50"/>
    <mergeCell ref="K50:L50"/>
    <mergeCell ref="M50:O50"/>
    <mergeCell ref="A51:J51"/>
    <mergeCell ref="K46:L46"/>
    <mergeCell ref="M46:O46"/>
    <mergeCell ref="A47:J47"/>
    <mergeCell ref="K47:L47"/>
    <mergeCell ref="M47:O47"/>
    <mergeCell ref="A48:J48"/>
    <mergeCell ref="K48:L48"/>
    <mergeCell ref="M48:O48"/>
    <mergeCell ref="A49:J49"/>
    <mergeCell ref="K49:L49"/>
    <mergeCell ref="M49:O49"/>
    <mergeCell ref="A42:I42"/>
    <mergeCell ref="Z42:AA42"/>
    <mergeCell ref="J31:AA31"/>
    <mergeCell ref="AB31:AI31"/>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7:Z27"/>
    <mergeCell ref="AA27:AB27"/>
    <mergeCell ref="A37:I37"/>
    <mergeCell ref="Z37:AA37"/>
    <mergeCell ref="AH37:AI37"/>
    <mergeCell ref="A34:I34"/>
    <mergeCell ref="Z34:AA34"/>
    <mergeCell ref="AH34:AI34"/>
    <mergeCell ref="A35:I35"/>
    <mergeCell ref="Z35:AA35"/>
    <mergeCell ref="AH35:AI35"/>
    <mergeCell ref="AH32:AI32"/>
    <mergeCell ref="A33:I33"/>
    <mergeCell ref="Z33:AA33"/>
    <mergeCell ref="AH33:AI33"/>
    <mergeCell ref="A32:I32"/>
    <mergeCell ref="J32:K32"/>
    <mergeCell ref="L32:M32"/>
    <mergeCell ref="N32:O32"/>
    <mergeCell ref="P32:Q32"/>
    <mergeCell ref="R32:S32"/>
    <mergeCell ref="T32:U32"/>
    <mergeCell ref="V32:W32"/>
    <mergeCell ref="A20:M20"/>
    <mergeCell ref="N20:P20"/>
    <mergeCell ref="Q20:S20"/>
    <mergeCell ref="Q21:S21"/>
    <mergeCell ref="A22:M22"/>
    <mergeCell ref="N22:P22"/>
    <mergeCell ref="Q22:S22"/>
    <mergeCell ref="Q28:S28"/>
    <mergeCell ref="A29:M29"/>
    <mergeCell ref="N29:P29"/>
    <mergeCell ref="Q29:S29"/>
    <mergeCell ref="Q25:S25"/>
    <mergeCell ref="A26:M26"/>
    <mergeCell ref="N26:P26"/>
    <mergeCell ref="Q26:S26"/>
    <mergeCell ref="A27:M27"/>
    <mergeCell ref="N27:P27"/>
    <mergeCell ref="Q27:S27"/>
    <mergeCell ref="A14:M14"/>
    <mergeCell ref="N14:P14"/>
    <mergeCell ref="A15:M15"/>
    <mergeCell ref="A18:M18"/>
    <mergeCell ref="N18:P18"/>
    <mergeCell ref="Q18:S18"/>
    <mergeCell ref="A19:M19"/>
    <mergeCell ref="N19:P19"/>
    <mergeCell ref="Q19:S19"/>
    <mergeCell ref="N15:P15"/>
    <mergeCell ref="A16:P16"/>
    <mergeCell ref="Q16:S16"/>
    <mergeCell ref="A17:M17"/>
    <mergeCell ref="N17:P17"/>
    <mergeCell ref="Q17:S17"/>
    <mergeCell ref="AA12:AB12"/>
    <mergeCell ref="AC12:AD12"/>
    <mergeCell ref="AE12:AF12"/>
    <mergeCell ref="AH12:AJ12"/>
    <mergeCell ref="U13:Z13"/>
    <mergeCell ref="AA13:AB13"/>
    <mergeCell ref="AC13:AD13"/>
    <mergeCell ref="AE13:AF13"/>
    <mergeCell ref="T9:AM10"/>
    <mergeCell ref="U11:Z11"/>
    <mergeCell ref="AA11:AB11"/>
    <mergeCell ref="AC11:AD11"/>
    <mergeCell ref="AE11:AF11"/>
    <mergeCell ref="AH11:AJ11"/>
    <mergeCell ref="AH13:AJ13"/>
    <mergeCell ref="A11:M11"/>
    <mergeCell ref="N11:P11"/>
    <mergeCell ref="A12:M12"/>
    <mergeCell ref="N12:P12"/>
    <mergeCell ref="A9:P9"/>
    <mergeCell ref="A10:P10"/>
    <mergeCell ref="A13:M13"/>
    <mergeCell ref="N13:P13"/>
    <mergeCell ref="U12:Z12"/>
    <mergeCell ref="Q13:S13"/>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C17:AD17"/>
    <mergeCell ref="AE17:AF17"/>
    <mergeCell ref="U18:Z18"/>
    <mergeCell ref="AA18:AB18"/>
    <mergeCell ref="AC18:AD18"/>
    <mergeCell ref="AE18:AF18"/>
    <mergeCell ref="U19:Z19"/>
    <mergeCell ref="AA19:AB19"/>
    <mergeCell ref="AC19:AD19"/>
    <mergeCell ref="AE19:AF19"/>
    <mergeCell ref="A45:J45"/>
    <mergeCell ref="K45:L45"/>
    <mergeCell ref="M45:O45"/>
    <mergeCell ref="A46:J46"/>
    <mergeCell ref="A23:M23"/>
    <mergeCell ref="N23:P23"/>
    <mergeCell ref="Q23:S23"/>
    <mergeCell ref="A24:M24"/>
    <mergeCell ref="N24:P24"/>
    <mergeCell ref="Q24:S24"/>
    <mergeCell ref="A30:AI30"/>
    <mergeCell ref="T28:AA28"/>
    <mergeCell ref="T29:AA29"/>
    <mergeCell ref="AB28:AC28"/>
    <mergeCell ref="AB29:AC29"/>
    <mergeCell ref="AD28:AE28"/>
    <mergeCell ref="AD29:AE29"/>
    <mergeCell ref="AF28:AG28"/>
    <mergeCell ref="AF29:AG29"/>
    <mergeCell ref="AH28:AI28"/>
    <mergeCell ref="AH29:AI29"/>
    <mergeCell ref="Z32:AA32"/>
    <mergeCell ref="AB32:AC32"/>
    <mergeCell ref="AD32:AE32"/>
    <mergeCell ref="A55:L55"/>
    <mergeCell ref="A56:L56"/>
    <mergeCell ref="A57:B57"/>
    <mergeCell ref="C57:D57"/>
    <mergeCell ref="E57:F57"/>
    <mergeCell ref="G57:L57"/>
    <mergeCell ref="K51:L51"/>
    <mergeCell ref="M51:O51"/>
    <mergeCell ref="A52:J52"/>
    <mergeCell ref="K52:L52"/>
    <mergeCell ref="M52:O52"/>
    <mergeCell ref="A53:J53"/>
    <mergeCell ref="K53:L53"/>
    <mergeCell ref="M53:O53"/>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H16:AJ16"/>
    <mergeCell ref="AH17:AJ17"/>
    <mergeCell ref="AH18:AJ18"/>
    <mergeCell ref="AA17:AB17"/>
  </mergeCells>
  <dataValidations count="11">
    <dataValidation allowBlank="1" showInputMessage="1" showErrorMessage="1" prompt="auto populates" sqref="N11:P11 N15:P15 Q17:S20 Q22:S24 Q26:S27 Q29:S29 X34:AA42 AF34:AJ42" xr:uid="{96552F88-FEAB-44B7-85AE-03814F5E9CCD}"/>
    <dataValidation allowBlank="1" showInputMessage="1" showErrorMessage="1" prompt="give reason for discharges in Line 11, Column R-AC" sqref="N14:P14" xr:uid="{7CDCD8AF-C3C7-47FC-9620-11D38D293CBF}"/>
    <dataValidation allowBlank="1" showInputMessage="1" showErrorMessage="1" prompt="Use a number; DO NOT use alphabet" sqref="N26:N27 N17:N20 N22:N24 N12:P13 Q13:S13" xr:uid="{10E54498-9796-4552-9D91-D764C6A24A38}"/>
    <dataValidation allowBlank="1" showInputMessage="1" showErrorMessage="1" prompt="give reason for discharges in Line 11, Column T-AI" sqref="A14:M14" xr:uid="{5516E6A6-E52C-4885-B1E7-D2BF23A9E496}"/>
    <dataValidation type="date" allowBlank="1" showInputMessage="1" showErrorMessage="1" prompt="Use MM/DD/YYYY format.  " sqref="AC12:AC27 AV12:AV27 AQ12:AQ27 AL12:AL27 BA12:BA27 BF12:BF27" xr:uid="{21DA5300-174D-4A1B-B763-976AB45B0421}">
      <formula1>36708</formula1>
      <formula2>47848</formula2>
    </dataValidation>
    <dataValidation type="whole" allowBlank="1" showInputMessage="1" showErrorMessage="1" prompt="Use a number; DO NOT use alphabet" sqref="N29:P29 AB29:AC29 AF29:AG29" xr:uid="{A171D6A2-2678-4890-8129-A34ABF6CEFF1}">
      <formula1>0</formula1>
      <formula2>5000</formula2>
    </dataValidation>
    <dataValidation allowBlank="1" showInputMessage="1" showErrorMessage="1" prompt="Will calculate from admission and discharge date. " sqref="AU12:AU27 AK12:AK27 AP12:AP27 AA12:AA27 AZ12:AZ27 BE12:BE27" xr:uid="{3920366B-E365-4F9F-978F-2583A7B6E409}"/>
    <dataValidation type="date" allowBlank="1" showInputMessage="1" showErrorMessage="1" sqref="AE12:AF26" xr:uid="{4E5E5F69-14CA-496B-A3AB-7E6A1B80C338}">
      <formula1>29403</formula1>
      <formula2>49491</formula2>
    </dataValidation>
    <dataValidation type="date" operator="greaterThanOrEqual" allowBlank="1" showInputMessage="1" showErrorMessage="1" prompt="Use MM/DD/YYYY format.  Date must be equal or greater than date in Column AV. " sqref="AW12:AW27 BG12:BG27" xr:uid="{28E8BB73-61DC-431D-A380-F92CA73DD8D6}">
      <formula1>AV12</formula1>
    </dataValidation>
    <dataValidation type="date" operator="greaterThanOrEqual" allowBlank="1" showInputMessage="1" showErrorMessage="1" prompt="Use MM/DD/YYYY format.  Date must be equal or greater than date in Column AL. " sqref="AM12:AM27" xr:uid="{7227E737-F0F8-4FC0-ADDF-34D4F601ABC8}">
      <formula1>AL12</formula1>
    </dataValidation>
    <dataValidation type="date" operator="greaterThanOrEqual" allowBlank="1" showInputMessage="1" showErrorMessage="1" prompt="Use MM/DD/YYYY format.  Date must be equal or greater than date in Column AQ. " sqref="AR12:AR27 BB12:BB27" xr:uid="{AE0FE03B-3A56-46FA-B9CB-1450FC523937}">
      <formula1>AQ12</formula1>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6E55BDF4-F8EC-4629-82D4-F9E39D9ECDAD}">
          <x14:formula1>
            <xm:f>boxes!$B$2:$B$13</xm:f>
          </x14:formula1>
          <xm:sqref>G8:K8</xm:sqref>
        </x14:dataValidation>
        <x14:dataValidation type="list" allowBlank="1" showInputMessage="1" showErrorMessage="1" xr:uid="{3FC57124-73C2-46E2-841C-1E88198F1DDD}">
          <x14:formula1>
            <xm:f>boxes!$D$1:$D$6</xm:f>
          </x14:formula1>
          <xm:sqref>L8</xm:sqref>
        </x14:dataValidation>
        <x14:dataValidation type="list" allowBlank="1" showInputMessage="1" showErrorMessage="1" xr:uid="{65C7B800-86CC-4715-A9BB-C9563A2C618F}">
          <x14:formula1>
            <xm:f>'drop down boxes'!$A$11:$A$17</xm:f>
          </x14:formula1>
          <xm:sqref>C58:D186</xm:sqref>
        </x14:dataValidation>
        <x14:dataValidation type="list" allowBlank="1" showInputMessage="1" showErrorMessage="1" xr:uid="{FEB45026-545C-45AE-880E-2FE60056FE12}">
          <x14:formula1>
            <xm:f>'drop down boxes'!$A$3:$A$5</xm:f>
          </x14:formula1>
          <xm:sqref>A58:B186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A2354-81D5-4B0D-8EDE-5B531B0412FB}">
  <sheetPr>
    <tabColor rgb="FF7030A0"/>
  </sheetPr>
  <dimension ref="A1:BG186"/>
  <sheetViews>
    <sheetView topLeftCell="A5" zoomScaleNormal="100" workbookViewId="0">
      <selection activeCell="L8" sqref="L8:O8"/>
    </sheetView>
  </sheetViews>
  <sheetFormatPr defaultRowHeight="15" x14ac:dyDescent="0.25"/>
  <cols>
    <col min="1" max="1" width="6.42578125" customWidth="1"/>
    <col min="2" max="35" width="5.5703125" customWidth="1"/>
    <col min="36" max="36" width="17.140625" customWidth="1"/>
    <col min="37" max="37" width="11" customWidth="1"/>
    <col min="41" max="41" width="28.28515625" customWidth="1"/>
    <col min="42" max="42" width="12.85546875" customWidth="1"/>
    <col min="46" max="46" width="28" customWidth="1"/>
    <col min="47" max="47" width="10.7109375" customWidth="1"/>
    <col min="51" max="51" width="30.140625" customWidth="1"/>
    <col min="52" max="52" width="11.85546875" customWidth="1"/>
    <col min="56" max="56" width="26.5703125" customWidth="1"/>
    <col min="57" max="57" width="11"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365" t="s">
        <v>49</v>
      </c>
      <c r="H8" s="365"/>
      <c r="I8" s="365"/>
      <c r="J8" s="365"/>
      <c r="K8" s="366"/>
      <c r="L8" s="614">
        <v>2025</v>
      </c>
      <c r="M8" s="615"/>
      <c r="N8" s="615"/>
      <c r="O8" s="615"/>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9"/>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10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April!N15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April!N13+N13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April!Q17+N17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April!Q18+N18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April!Q19+N19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April!Q20+N20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April!Q22+N22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April!Q23+N23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April!Q24+N24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April!Q26+N26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April!Q27+N27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April!Q29+N29</f>
        <v>0</v>
      </c>
      <c r="R29" s="562"/>
      <c r="S29" s="562"/>
      <c r="T29" s="454" t="s">
        <v>207</v>
      </c>
      <c r="U29" s="455"/>
      <c r="V29" s="455"/>
      <c r="W29" s="455"/>
      <c r="X29" s="455"/>
      <c r="Y29" s="455"/>
      <c r="Z29" s="455"/>
      <c r="AA29" s="456"/>
      <c r="AB29" s="450">
        <v>0</v>
      </c>
      <c r="AC29" s="450"/>
      <c r="AD29" s="592">
        <f>April!AD29+AB29</f>
        <v>0</v>
      </c>
      <c r="AE29" s="593"/>
      <c r="AF29" s="450">
        <v>0</v>
      </c>
      <c r="AG29" s="450"/>
      <c r="AH29" s="592">
        <f>April!AH29+AF29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April!AJ34+Z34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April!AJ35+Z35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April!AJ36+Z36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April!AJ37+Z37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April!AJ38+Z38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April!AJ39+Z39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April!AJ40+Z40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April!AJ41+Z41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202</v>
      </c>
      <c r="U45" s="343"/>
    </row>
    <row r="46" spans="1:42" x14ac:dyDescent="0.25">
      <c r="A46" s="382" t="s">
        <v>219</v>
      </c>
      <c r="B46" s="383"/>
      <c r="C46" s="383"/>
      <c r="D46" s="383"/>
      <c r="E46" s="383"/>
      <c r="F46" s="383"/>
      <c r="G46" s="383"/>
      <c r="H46" s="383"/>
      <c r="I46" s="383"/>
      <c r="J46" s="384"/>
      <c r="K46" s="385">
        <f>COUNTIFS(May!C58:C186,"clothing")</f>
        <v>0</v>
      </c>
      <c r="L46" s="386"/>
      <c r="M46" s="344">
        <f>SUMIFS(May!E58:E186,May!C58:C186,"clothing")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COUNTIFS(May!C58:C186,"food")</f>
        <v>0</v>
      </c>
      <c r="L47" s="386"/>
      <c r="M47" s="344">
        <f>SUMIFS(May!E58:E186,May!C58:C186,"food")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COUNTIFS(May!C58:C186,"housingrelated")</f>
        <v>0</v>
      </c>
      <c r="L48" s="386"/>
      <c r="M48" s="344">
        <f>SUMIFS(May!E58:E186,May!C58:C186,"housingrelated")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COUNTIFS(May!C58:C186,"medication")</f>
        <v>0</v>
      </c>
      <c r="L49" s="386"/>
      <c r="M49" s="344">
        <f>SUMIFS(May!E58:E186,May!C58:C186,"medication")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COUNTIFS(May!C58:C186,"othercommodities")</f>
        <v>0</v>
      </c>
      <c r="L50" s="386"/>
      <c r="M50" s="344">
        <f>SUMIFS(May!E58:E186,May!C58:C186,"othercommodities")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COUNTIFS(May!C58:C186,"personalcare")</f>
        <v>0</v>
      </c>
      <c r="L51" s="386"/>
      <c r="M51" s="344">
        <f>SUMIFS(May!E58:E186,May!C58:C186,"personalcare")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COUNTIFS(May!C58:C186,"Transportation")</f>
        <v>0</v>
      </c>
      <c r="L52" s="386"/>
      <c r="M52" s="344">
        <f>SUMIFS(May!E58:E186,May!C58:C186,"Transportation")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mergeCells count="793">
    <mergeCell ref="Q13:S13"/>
    <mergeCell ref="T45:U45"/>
    <mergeCell ref="T46:U46"/>
    <mergeCell ref="T47:U47"/>
    <mergeCell ref="T48:U48"/>
    <mergeCell ref="T49:U49"/>
    <mergeCell ref="T50:U50"/>
    <mergeCell ref="T51:U51"/>
    <mergeCell ref="T52:U52"/>
    <mergeCell ref="U20:Z20"/>
    <mergeCell ref="U18:Z18"/>
    <mergeCell ref="U16:Z16"/>
    <mergeCell ref="Q28:S28"/>
    <mergeCell ref="T53:U53"/>
    <mergeCell ref="U27:Z27"/>
    <mergeCell ref="AA27:AB27"/>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Z32:AA32"/>
    <mergeCell ref="AB32:AC32"/>
    <mergeCell ref="AD32:AE32"/>
    <mergeCell ref="AH32:AI32"/>
    <mergeCell ref="AC22:AD22"/>
    <mergeCell ref="AE22:AF22"/>
    <mergeCell ref="AH22:AJ22"/>
    <mergeCell ref="U23:Z23"/>
    <mergeCell ref="AA23:AB23"/>
    <mergeCell ref="AC23:AD23"/>
    <mergeCell ref="AE23:AF23"/>
    <mergeCell ref="AH23:AJ23"/>
    <mergeCell ref="AC26:AD26"/>
    <mergeCell ref="AE26:AF26"/>
    <mergeCell ref="AH26:AJ26"/>
    <mergeCell ref="AA20:AB20"/>
    <mergeCell ref="AC20:AD20"/>
    <mergeCell ref="AE20:AF20"/>
    <mergeCell ref="AH20:AJ20"/>
    <mergeCell ref="U21:Z21"/>
    <mergeCell ref="AA21:AB21"/>
    <mergeCell ref="AC21:AD21"/>
    <mergeCell ref="AE21:AF21"/>
    <mergeCell ref="AH21:AJ21"/>
    <mergeCell ref="AA18:AB18"/>
    <mergeCell ref="AC18:AD18"/>
    <mergeCell ref="AE18:AF18"/>
    <mergeCell ref="AH18:AJ18"/>
    <mergeCell ref="U19:Z19"/>
    <mergeCell ref="AA19:AB19"/>
    <mergeCell ref="AC19:AD19"/>
    <mergeCell ref="AE19:AF19"/>
    <mergeCell ref="AH19:AJ19"/>
    <mergeCell ref="AA16:AB16"/>
    <mergeCell ref="AC16:AD16"/>
    <mergeCell ref="AE16:AF16"/>
    <mergeCell ref="AH16:AJ16"/>
    <mergeCell ref="U17:Z17"/>
    <mergeCell ref="AA17:AB17"/>
    <mergeCell ref="AC17:AD17"/>
    <mergeCell ref="AE17:AF17"/>
    <mergeCell ref="AH17:AJ17"/>
    <mergeCell ref="A53:J53"/>
    <mergeCell ref="K53:L53"/>
    <mergeCell ref="M53:O53"/>
    <mergeCell ref="A51:J51"/>
    <mergeCell ref="K51:L51"/>
    <mergeCell ref="M51:O51"/>
    <mergeCell ref="A52:J52"/>
    <mergeCell ref="K52:L52"/>
    <mergeCell ref="M52:O52"/>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D28:AE28"/>
    <mergeCell ref="AF28:AG28"/>
    <mergeCell ref="AB29:AC29"/>
    <mergeCell ref="AD29:AE29"/>
    <mergeCell ref="AF29:AG29"/>
    <mergeCell ref="AH29:AI29"/>
    <mergeCell ref="AH28:AI28"/>
    <mergeCell ref="U26:Z26"/>
    <mergeCell ref="AA26:AB26"/>
    <mergeCell ref="A23:M23"/>
    <mergeCell ref="N23:P23"/>
    <mergeCell ref="Q23:S23"/>
    <mergeCell ref="A24:M24"/>
    <mergeCell ref="N24:P24"/>
    <mergeCell ref="Q24:S24"/>
    <mergeCell ref="A20:M20"/>
    <mergeCell ref="N20:P20"/>
    <mergeCell ref="Q20:S20"/>
    <mergeCell ref="Q21:S21"/>
    <mergeCell ref="A22:M22"/>
    <mergeCell ref="N22:P22"/>
    <mergeCell ref="Q22:S22"/>
    <mergeCell ref="A18:M18"/>
    <mergeCell ref="N18:P18"/>
    <mergeCell ref="Q18:S18"/>
    <mergeCell ref="A19:M19"/>
    <mergeCell ref="N19:P19"/>
    <mergeCell ref="Q19:S19"/>
    <mergeCell ref="N15:P15"/>
    <mergeCell ref="A16:P16"/>
    <mergeCell ref="Q16:S16"/>
    <mergeCell ref="A17:M17"/>
    <mergeCell ref="N17:P17"/>
    <mergeCell ref="Q17:S17"/>
    <mergeCell ref="AH13:AJ13"/>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H14:AJ14"/>
    <mergeCell ref="U15:Z15"/>
    <mergeCell ref="AA15:AB15"/>
    <mergeCell ref="AC15:AD15"/>
    <mergeCell ref="AE15:AF15"/>
    <mergeCell ref="AH15:AJ15"/>
    <mergeCell ref="A11:M11"/>
    <mergeCell ref="N11:P11"/>
    <mergeCell ref="A12:M12"/>
    <mergeCell ref="N12:P12"/>
    <mergeCell ref="A9:P9"/>
    <mergeCell ref="A10:P10"/>
    <mergeCell ref="T9:AM10"/>
    <mergeCell ref="AH11:AJ11"/>
    <mergeCell ref="U12:Z12"/>
    <mergeCell ref="AA12:AB12"/>
    <mergeCell ref="AC12:AD12"/>
    <mergeCell ref="AE12:AF12"/>
    <mergeCell ref="AH12:AJ12"/>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U13:Z13"/>
    <mergeCell ref="AA13:AB13"/>
    <mergeCell ref="AC13:AD13"/>
    <mergeCell ref="AE13:AF13"/>
  </mergeCells>
  <dataValidations count="13">
    <dataValidation allowBlank="1" showInputMessage="1" showErrorMessage="1" prompt="give reason for discharges in Line 11, Column T-AI" sqref="A14:M14" xr:uid="{0A8396DB-A42F-4236-8BCA-BB35D2EDC9FF}"/>
    <dataValidation allowBlank="1" showInputMessage="1" showErrorMessage="1" prompt="Use a number; DO NOT use alphabet" sqref="N26:N27 N17:N20 N22:N24 N12:P13 Q13:S13" xr:uid="{E5D114B1-C65A-4A2E-B457-8669BE8C8F2E}"/>
    <dataValidation allowBlank="1" showInputMessage="1" showErrorMessage="1" prompt="give reason for discharges in Line 11, Column R-AC" sqref="N14:P14" xr:uid="{4A93DFB3-ECA5-42E3-AA15-E8F2CFA8D7A8}"/>
    <dataValidation allowBlank="1" showInputMessage="1" showErrorMessage="1" prompt="auto populates" sqref="N11:P11 N15:P15 Q17:S20 Q22:S24 Q26:S27 Q29:S29 X34:AA42 AF34:AJ42" xr:uid="{FBAB4CA4-9F46-43CE-8721-D822E4679F12}"/>
    <dataValidation type="date" allowBlank="1" showInputMessage="1" showErrorMessage="1" prompt="Use MM/DD/YYYY format.  " sqref="AC12:AC27 AV12:AV27 AQ12:AQ27 AL12:AL27 BA12:BA27 BF12:BF27" xr:uid="{5753D95C-45AB-4A7D-AB25-6D5CE748625C}">
      <formula1>36708</formula1>
      <formula2>47848</formula2>
    </dataValidation>
    <dataValidation type="whole" allowBlank="1" showInputMessage="1" showErrorMessage="1" prompt="Use a number; DO NOT use alphabet" sqref="N29:P29 AB29:AC29 AF29:AG29" xr:uid="{1B9ED7C2-519E-4262-A31E-6F3AA14EF0A3}">
      <formula1>0</formula1>
      <formula2>5000</formula2>
    </dataValidation>
    <dataValidation allowBlank="1" showInputMessage="1" showErrorMessage="1" prompt="Will calculate from admission and discharge date. " sqref="AU12:AU27 AK12:AK27 AP12:AP27 AA12:AA27 AZ12:AZ27 BE12:BE27" xr:uid="{C6EEF88E-4E8F-44B6-BBF1-08137F70FE5F}"/>
    <dataValidation type="date" allowBlank="1" showInputMessage="1" showErrorMessage="1" sqref="AE12:AF26" xr:uid="{CC7B1ABD-9EA6-4DE6-BAE9-FE27F9EB999D}">
      <formula1>29403</formula1>
      <formula2>49491</formula2>
    </dataValidation>
    <dataValidation type="date" operator="greaterThanOrEqual" allowBlank="1" showInputMessage="1" showErrorMessage="1" prompt="Use MM/DD/YYYY format.  Date must be equal or greater than date in Column AV. " sqref="AW12:AW27 BG12:BG27" xr:uid="{21B52D2D-C636-42BF-AD19-DCF7DB0CB8D6}">
      <formula1>AV12</formula1>
    </dataValidation>
    <dataValidation type="date" operator="greaterThanOrEqual" allowBlank="1" showInputMessage="1" showErrorMessage="1" prompt="Use MM/DD/YYYY format.  Date must be equal or greater than date in Column AL. " sqref="AM12:AM27" xr:uid="{FBC77CDA-B5D8-4DAE-B5B2-AD890C5D297D}">
      <formula1>AL12</formula1>
    </dataValidation>
    <dataValidation type="date" operator="greaterThanOrEqual" allowBlank="1" showInputMessage="1" showErrorMessage="1" prompt="Use MM/DD/YYYY format.  Date must be equal or greater than date in Column AQ. " sqref="AR12:AR27 BB12:BB27" xr:uid="{16F7993F-869C-41DA-996A-239DD675DC10}">
      <formula1>AQ12</formula1>
    </dataValidation>
    <dataValidation type="date" operator="greaterThanOrEqual" allowBlank="1" showInputMessage="1" showErrorMessage="1" prompt="Use MM/DD/YYYY format.  Date must be equal or greater than date in Column AJ. " sqref="AE27" xr:uid="{CC6B79CB-8EE4-4993-B267-BC013438552C}">
      <formula1>AC27</formula1>
    </dataValidation>
    <dataValidation type="date" operator="greaterThanOrEqual" allowBlank="1" showInputMessage="1" showErrorMessage="1" prompt="Use MM/DD/YYYY format.  Date must be equal or greater than date in Column AC." sqref="AE27" xr:uid="{633AA2CE-F4DD-4BDB-877A-6D538129091E}">
      <formula1>#REF!</formula1>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D0B46344-FED0-4CBA-8576-5C29E72E2DFF}">
          <x14:formula1>
            <xm:f>boxes!$D$1:$D$6</xm:f>
          </x14:formula1>
          <xm:sqref>L8</xm:sqref>
        </x14:dataValidation>
        <x14:dataValidation type="list" allowBlank="1" showInputMessage="1" showErrorMessage="1" xr:uid="{20FC4AEF-B5AB-46C2-97D3-7503A0E90201}">
          <x14:formula1>
            <xm:f>boxes!$B$2:$B$13</xm:f>
          </x14:formula1>
          <xm:sqref>G8:K8</xm:sqref>
        </x14:dataValidation>
        <x14:dataValidation type="list" allowBlank="1" showInputMessage="1" showErrorMessage="1" xr:uid="{62F4B090-856B-45C6-9E83-54F731E6533A}">
          <x14:formula1>
            <xm:f>'drop down boxes'!$A$11:$A$17</xm:f>
          </x14:formula1>
          <xm:sqref>C58:D186</xm:sqref>
        </x14:dataValidation>
        <x14:dataValidation type="list" allowBlank="1" showInputMessage="1" showErrorMessage="1" xr:uid="{5ED79FD9-8FF3-4BF8-A112-667C32B58004}">
          <x14:formula1>
            <xm:f>'drop down boxes'!$A$3:$A$5</xm:f>
          </x14:formula1>
          <xm:sqref>A58:B186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DA01-1774-493E-A31C-368FEB160F74}">
  <sheetPr>
    <tabColor rgb="FF7030A0"/>
  </sheetPr>
  <dimension ref="A1:BG186"/>
  <sheetViews>
    <sheetView zoomScaleNormal="100" workbookViewId="0">
      <selection activeCell="A3" sqref="A3:AC3"/>
    </sheetView>
  </sheetViews>
  <sheetFormatPr defaultRowHeight="15" x14ac:dyDescent="0.25"/>
  <cols>
    <col min="1" max="1" width="6.42578125" customWidth="1"/>
    <col min="2" max="35" width="5.5703125" customWidth="1"/>
    <col min="36" max="36" width="17.42578125" customWidth="1"/>
    <col min="37" max="37" width="10.7109375" customWidth="1"/>
    <col min="40" max="40" width="9.28515625" customWidth="1"/>
    <col min="41" max="41" width="35.5703125" customWidth="1"/>
    <col min="42" max="42" width="12.5703125" customWidth="1"/>
    <col min="46" max="46" width="30" customWidth="1"/>
    <col min="47" max="47" width="11.28515625" customWidth="1"/>
    <col min="51" max="51" width="26.7109375" customWidth="1"/>
    <col min="52" max="52" width="11.5703125" customWidth="1"/>
    <col min="56" max="56" width="28.28515625" customWidth="1"/>
    <col min="57" max="57" width="11"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611">
        <f>'SETUP '!X7</f>
        <v>0</v>
      </c>
      <c r="X7" s="612"/>
      <c r="Y7" s="612"/>
      <c r="Z7" s="612"/>
      <c r="AA7" s="612"/>
      <c r="AB7" s="612"/>
      <c r="AC7" s="613"/>
      <c r="AD7" s="59"/>
      <c r="AE7" s="59"/>
      <c r="AF7" s="59"/>
      <c r="AG7" s="59"/>
      <c r="AH7" s="59"/>
      <c r="AI7" s="59"/>
    </row>
    <row r="8" spans="1:59" ht="30" customHeight="1" thickBot="1" x14ac:dyDescent="0.3">
      <c r="A8" s="362" t="s">
        <v>107</v>
      </c>
      <c r="B8" s="363"/>
      <c r="C8" s="363"/>
      <c r="D8" s="363"/>
      <c r="E8" s="363"/>
      <c r="F8" s="364"/>
      <c r="G8" s="365" t="s">
        <v>50</v>
      </c>
      <c r="H8" s="365"/>
      <c r="I8" s="365"/>
      <c r="J8" s="365"/>
      <c r="K8" s="366"/>
      <c r="L8" s="369">
        <v>2025</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633" t="s">
        <v>209</v>
      </c>
      <c r="U9" s="629"/>
      <c r="V9" s="629"/>
      <c r="W9" s="629"/>
      <c r="X9" s="629"/>
      <c r="Y9" s="629"/>
      <c r="Z9" s="629"/>
      <c r="AA9" s="629"/>
      <c r="AB9" s="629"/>
      <c r="AC9" s="629"/>
      <c r="AD9" s="629"/>
      <c r="AE9" s="629"/>
      <c r="AF9" s="629"/>
      <c r="AG9" s="629"/>
      <c r="AH9" s="629"/>
      <c r="AI9" s="629"/>
      <c r="AJ9" s="629"/>
      <c r="AK9" s="629"/>
      <c r="AL9" s="629"/>
      <c r="AM9" s="629"/>
      <c r="AN9" s="629" t="s">
        <v>180</v>
      </c>
      <c r="AO9" s="629"/>
      <c r="AP9" s="629"/>
      <c r="AQ9" s="629"/>
      <c r="AR9" s="629"/>
      <c r="AS9" s="629"/>
      <c r="AT9" s="629"/>
      <c r="AU9" s="629"/>
      <c r="AV9" s="629"/>
      <c r="AW9" s="630"/>
      <c r="AX9" s="629" t="s">
        <v>180</v>
      </c>
      <c r="AY9" s="629"/>
      <c r="AZ9" s="629"/>
      <c r="BA9" s="629"/>
      <c r="BB9" s="629"/>
      <c r="BC9" s="629"/>
      <c r="BD9" s="629"/>
      <c r="BE9" s="629"/>
      <c r="BF9" s="629"/>
      <c r="BG9" s="630"/>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634"/>
      <c r="U10" s="631"/>
      <c r="V10" s="631"/>
      <c r="W10" s="631"/>
      <c r="X10" s="631"/>
      <c r="Y10" s="631"/>
      <c r="Z10" s="631"/>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2"/>
      <c r="AX10" s="631"/>
      <c r="AY10" s="631"/>
      <c r="AZ10" s="631"/>
      <c r="BA10" s="631"/>
      <c r="BB10" s="631"/>
      <c r="BC10" s="631"/>
      <c r="BD10" s="631"/>
      <c r="BE10" s="631"/>
      <c r="BF10" s="631"/>
      <c r="BG10" s="632"/>
    </row>
    <row r="11" spans="1:59" ht="20.100000000000001" customHeight="1" x14ac:dyDescent="0.25">
      <c r="A11" s="557" t="s">
        <v>101</v>
      </c>
      <c r="B11" s="558"/>
      <c r="C11" s="558"/>
      <c r="D11" s="558"/>
      <c r="E11" s="558"/>
      <c r="F11" s="558"/>
      <c r="G11" s="558"/>
      <c r="H11" s="558"/>
      <c r="I11" s="558"/>
      <c r="J11" s="558"/>
      <c r="K11" s="558"/>
      <c r="L11" s="558"/>
      <c r="M11" s="559"/>
      <c r="N11" s="565">
        <f>May!N15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May!N13+N13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May!Q17+N17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May!Q18+N18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May!Q19+N19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May!Q20+N20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May!Q22+N22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May!Q23+N23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May!Q24+N24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May!Q26+N26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May!Q27+N27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May!Q29+N29</f>
        <v>0</v>
      </c>
      <c r="R29" s="562"/>
      <c r="S29" s="562"/>
      <c r="T29" s="454" t="s">
        <v>207</v>
      </c>
      <c r="U29" s="605"/>
      <c r="V29" s="605"/>
      <c r="W29" s="605"/>
      <c r="X29" s="605"/>
      <c r="Y29" s="605"/>
      <c r="Z29" s="605"/>
      <c r="AA29" s="606"/>
      <c r="AB29" s="450">
        <v>0</v>
      </c>
      <c r="AC29" s="450"/>
      <c r="AD29" s="592">
        <f>May!AD29+AB29</f>
        <v>0</v>
      </c>
      <c r="AE29" s="593"/>
      <c r="AF29" s="450">
        <v>0</v>
      </c>
      <c r="AG29" s="450"/>
      <c r="AH29" s="592">
        <f>May!AH29+AF29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v>0</v>
      </c>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May!AJ34+Z34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May!AJ35+Z35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May!AJ36+Z36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May!AJ37+Z37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May!AJ38+Z38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May!AJ39+Z39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May!AJ40+Z40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May!AJ41+Z41</f>
        <v>0</v>
      </c>
    </row>
    <row r="42" spans="1:42" ht="19.5" thickBot="1" x14ac:dyDescent="0.35">
      <c r="A42" s="208" t="s">
        <v>21</v>
      </c>
      <c r="B42" s="208"/>
      <c r="C42" s="208"/>
      <c r="D42" s="208"/>
      <c r="E42" s="208"/>
      <c r="F42" s="208"/>
      <c r="G42" s="208"/>
      <c r="H42" s="208"/>
      <c r="I42" s="209"/>
      <c r="J42" s="108">
        <f t="shared" ref="J42:W42" si="10">SUM(J34:J41)</f>
        <v>0</v>
      </c>
      <c r="K42" s="109">
        <f t="shared" si="10"/>
        <v>0</v>
      </c>
      <c r="L42" s="110">
        <f t="shared" si="10"/>
        <v>0</v>
      </c>
      <c r="M42" s="109">
        <f t="shared" si="10"/>
        <v>0</v>
      </c>
      <c r="N42" s="110">
        <f t="shared" si="10"/>
        <v>0</v>
      </c>
      <c r="O42" s="109">
        <f t="shared" si="10"/>
        <v>0</v>
      </c>
      <c r="P42" s="110">
        <f t="shared" si="10"/>
        <v>0</v>
      </c>
      <c r="Q42" s="109">
        <f t="shared" si="10"/>
        <v>0</v>
      </c>
      <c r="R42" s="110">
        <f t="shared" si="10"/>
        <v>0</v>
      </c>
      <c r="S42" s="109">
        <f t="shared" si="10"/>
        <v>0</v>
      </c>
      <c r="T42" s="110">
        <f t="shared" si="10"/>
        <v>0</v>
      </c>
      <c r="U42" s="109">
        <f t="shared" si="10"/>
        <v>0</v>
      </c>
      <c r="V42" s="110">
        <f t="shared" si="10"/>
        <v>0</v>
      </c>
      <c r="W42" s="111">
        <f t="shared" si="10"/>
        <v>0</v>
      </c>
      <c r="X42" s="107">
        <f t="shared" si="6"/>
        <v>0</v>
      </c>
      <c r="Y42" s="107">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112">
        <f>SUM(July!J42+August!J42+September!J42+October!J42+November!J42+December!J42+January!J42+February!J42+March!J42+April!J42+May!J42+June!J42)</f>
        <v>0</v>
      </c>
      <c r="K43" s="112">
        <f>SUM(July!K42+August!K42+September!K42+October!K42+November!K42+December!K42+January!K42+February!K42+March!K42+April!K42+May!K42+June!K42)</f>
        <v>0</v>
      </c>
      <c r="L43" s="112">
        <f>SUM(July!L42+August!L42+September!L42+October!L42+November!L42+December!L42+January!L42+February!L42+March!L42+April!L42+May!L42+June!L42)</f>
        <v>0</v>
      </c>
      <c r="M43" s="112">
        <f>SUM(July!M42+August!M42+September!M42+October!M42+November!M42+December!M42+January!M42+February!M42+March!M42+April!M42+May!M42+June!M42)</f>
        <v>0</v>
      </c>
      <c r="N43" s="112">
        <f>SUM(July!N42+August!N42+September!N42+October!N42+November!N42+December!N42+January!N42+February!N42+March!N42+April!N42+May!N42+June!N42)</f>
        <v>0</v>
      </c>
      <c r="O43" s="112">
        <f>SUM(July!O42+August!O42+September!O42+October!O42+November!O42+December!O42+January!O42+February!O42+March!O42+April!O42+May!O42+June!O42)</f>
        <v>0</v>
      </c>
      <c r="P43" s="112">
        <f>SUM(July!P42+August!P42+September!P42+October!P42+November!P42+December!P42+January!P42+February!P42+March!P42+April!P42+May!P42+June!P42)</f>
        <v>0</v>
      </c>
      <c r="Q43" s="112">
        <f>SUM(July!Q42+August!Q42+September!Q42+October!Q42+November!Q42+December!Q42+January!Q42+February!Q42+March!Q42+April!Q42+May!Q42+June!Q42)</f>
        <v>0</v>
      </c>
      <c r="R43" s="112">
        <f>SUM(July!R42+August!R42+September!R42+October!R42+November!R42+December!R42+January!R42+February!R42+March!R42+April!R42+May!R42+June!R42)</f>
        <v>0</v>
      </c>
      <c r="S43" s="112">
        <f>SUM(July!S42+August!S42+September!S42+October!S42+November!S42+December!S42+January!S42+February!S42+March!S42+April!S42+May!S42+June!S42)</f>
        <v>0</v>
      </c>
      <c r="T43" s="112">
        <f>SUM(July!T42+August!T42+September!T42+October!T42+November!T42+December!T42+January!T42+February!T42+March!T42+April!T42+May!T42+June!T42)</f>
        <v>0</v>
      </c>
      <c r="U43" s="112">
        <f>SUM(July!U42+August!U42+September!U42+October!U42+November!U42+December!U42+January!U42+February!U42+March!U42+April!U42+May!U42+June!U42)</f>
        <v>0</v>
      </c>
      <c r="V43" s="112">
        <f>SUM(July!V42+August!V42+September!V42+October!V42+November!V42+December!V42+January!V42+February!V42+March!V42+April!V42+May!V42+June!V42)</f>
        <v>0</v>
      </c>
      <c r="W43" s="112">
        <f>SUM(July!W42+August!W42+September!W42+October!W42+November!W42+December!W42+January!W42+February!W42+March!W42+April!W42+May!W42+June!W42)</f>
        <v>0</v>
      </c>
      <c r="X43" s="112">
        <f>SUM(July!X42+August!X42+September!X42+October!X42+November!X42+December!X42+January!X42+February!X42+March!X42+April!X42+May!X42+June!X42)</f>
        <v>0</v>
      </c>
      <c r="Y43" s="112">
        <f>SUM(July!Y42+August!Y42+September!Y42+October!Y42+November!Y42+December!Y42+January!Y42+February!Y42+March!Y42+April!Y42+May!Y42+June!Y42)</f>
        <v>0</v>
      </c>
      <c r="Z43" s="503" t="s">
        <v>116</v>
      </c>
      <c r="AA43" s="503"/>
      <c r="AB43" s="503"/>
      <c r="AC43" s="503"/>
      <c r="AD43" s="503"/>
      <c r="AE43" s="503"/>
      <c r="AF43" s="503"/>
      <c r="AG43" s="503"/>
      <c r="AH43" s="503"/>
      <c r="AI43" s="504"/>
      <c r="AJ43" s="57"/>
    </row>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263</v>
      </c>
      <c r="U45" s="343"/>
    </row>
    <row r="46" spans="1:42" x14ac:dyDescent="0.25">
      <c r="A46" s="382" t="s">
        <v>219</v>
      </c>
      <c r="B46" s="383"/>
      <c r="C46" s="383"/>
      <c r="D46" s="383"/>
      <c r="E46" s="383"/>
      <c r="F46" s="383"/>
      <c r="G46" s="383"/>
      <c r="H46" s="383"/>
      <c r="I46" s="383"/>
      <c r="J46" s="384"/>
      <c r="K46" s="385">
        <f>COUNTIFS(June!C58:C186,"clothing")</f>
        <v>0</v>
      </c>
      <c r="L46" s="386"/>
      <c r="M46" s="344">
        <f>SUMIFS(June!E58:E186,June!C58:C186,"clothing")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COUNTIFS(June!C58:C186,"food")</f>
        <v>0</v>
      </c>
      <c r="L47" s="386"/>
      <c r="M47" s="344">
        <f>SUMIFS(June!E58:E186,June!C58:C186,"food")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COUNTIFS(June!C58:C186,"housingrelated")</f>
        <v>0</v>
      </c>
      <c r="L48" s="386"/>
      <c r="M48" s="344">
        <f>SUMIFS(June!E58:E186,June!C58:C186,"housingrelated")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COUNTIFS(June!C58:C186,"medication")</f>
        <v>0</v>
      </c>
      <c r="L49" s="386"/>
      <c r="M49" s="344">
        <f>SUMIFS(June!E58:E186,June!C58:C186,"medication")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COUNTIFS(June!C58:C186,"othercommodities")</f>
        <v>0</v>
      </c>
      <c r="L50" s="386"/>
      <c r="M50" s="344">
        <f>SUMIFS(June!E58:E186,June!C58:C186,"othercommodities")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COUNTIFS(June!C58:C186,"personalcare")</f>
        <v>0</v>
      </c>
      <c r="L51" s="386"/>
      <c r="M51" s="344">
        <f>SUMIFS(June!E58:E186,June!C58:C186,"personalcare")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COUNTIFS(June!C58:C186,"Transportation")</f>
        <v>0</v>
      </c>
      <c r="L52" s="386"/>
      <c r="M52" s="344">
        <f>SUMIFS(June!E58:E186,June!C58:C186,"Transportation")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c r="F58" s="501"/>
      <c r="G58" s="518" t="s">
        <v>34</v>
      </c>
      <c r="H58" s="519"/>
      <c r="I58" s="519"/>
      <c r="J58" s="519"/>
      <c r="K58" s="519"/>
      <c r="L58" s="520"/>
    </row>
    <row r="59" spans="1:21" ht="30" customHeight="1" x14ac:dyDescent="0.25">
      <c r="A59" s="492"/>
      <c r="B59" s="493"/>
      <c r="C59" s="492"/>
      <c r="D59" s="493"/>
      <c r="E59" s="500"/>
      <c r="F59" s="501"/>
      <c r="G59" s="518" t="s">
        <v>34</v>
      </c>
      <c r="H59" s="519"/>
      <c r="I59" s="519"/>
      <c r="J59" s="519"/>
      <c r="K59" s="519"/>
      <c r="L59" s="520"/>
    </row>
    <row r="60" spans="1:21" ht="30" customHeight="1" x14ac:dyDescent="0.25">
      <c r="A60" s="492"/>
      <c r="B60" s="493"/>
      <c r="C60" s="492"/>
      <c r="D60" s="493"/>
      <c r="E60" s="500"/>
      <c r="F60" s="501"/>
      <c r="G60" s="518" t="s">
        <v>34</v>
      </c>
      <c r="H60" s="519"/>
      <c r="I60" s="519"/>
      <c r="J60" s="519"/>
      <c r="K60" s="519"/>
      <c r="L60" s="520"/>
    </row>
    <row r="61" spans="1:21" ht="30" customHeight="1" x14ac:dyDescent="0.25">
      <c r="A61" s="492"/>
      <c r="B61" s="493"/>
      <c r="C61" s="492"/>
      <c r="D61" s="493"/>
      <c r="E61" s="500"/>
      <c r="F61" s="501"/>
      <c r="G61" s="518" t="s">
        <v>34</v>
      </c>
      <c r="H61" s="519"/>
      <c r="I61" s="519"/>
      <c r="J61" s="519"/>
      <c r="K61" s="519"/>
      <c r="L61" s="520"/>
    </row>
    <row r="62" spans="1:21" ht="30" customHeight="1" x14ac:dyDescent="0.25">
      <c r="A62" s="492"/>
      <c r="B62" s="493"/>
      <c r="C62" s="492"/>
      <c r="D62" s="493"/>
      <c r="E62" s="507"/>
      <c r="F62" s="508"/>
      <c r="G62" s="518" t="s">
        <v>34</v>
      </c>
      <c r="H62" s="519"/>
      <c r="I62" s="519"/>
      <c r="J62" s="519"/>
      <c r="K62" s="519"/>
      <c r="L62" s="520"/>
    </row>
    <row r="63" spans="1:21" ht="30" customHeight="1" x14ac:dyDescent="0.25">
      <c r="A63" s="492"/>
      <c r="B63" s="493"/>
      <c r="C63" s="492"/>
      <c r="D63" s="493"/>
      <c r="E63" s="507"/>
      <c r="F63" s="508"/>
      <c r="G63" s="518" t="s">
        <v>34</v>
      </c>
      <c r="H63" s="519"/>
      <c r="I63" s="519"/>
      <c r="J63" s="519"/>
      <c r="K63" s="519"/>
      <c r="L63" s="520"/>
    </row>
    <row r="64" spans="1:21" ht="30" customHeight="1" x14ac:dyDescent="0.25">
      <c r="A64" s="492"/>
      <c r="B64" s="493"/>
      <c r="C64" s="492"/>
      <c r="D64" s="493"/>
      <c r="E64" s="507"/>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ZoVAawNQZSFImkvgQNWOv9BidWzJlj0RI8Cjtxd3sqw07VvXikN3CgXiOExs4SZs/DBZphINV4wt4iTEivYJWg==" saltValue="jqQkU8ZXRyqXDCizGhSo2w==" spinCount="100000" sheet="1" objects="1" scenarios="1"/>
  <mergeCells count="793">
    <mergeCell ref="T45:U45"/>
    <mergeCell ref="T46:U46"/>
    <mergeCell ref="T47:U47"/>
    <mergeCell ref="T48:U48"/>
    <mergeCell ref="T49:U49"/>
    <mergeCell ref="T50:U50"/>
    <mergeCell ref="T51:U51"/>
    <mergeCell ref="T52:U52"/>
    <mergeCell ref="T53:U53"/>
    <mergeCell ref="A53:J53"/>
    <mergeCell ref="K53:L53"/>
    <mergeCell ref="M53:O53"/>
    <mergeCell ref="A51:J51"/>
    <mergeCell ref="K51:L51"/>
    <mergeCell ref="M51:O51"/>
    <mergeCell ref="A52:J52"/>
    <mergeCell ref="K52:L52"/>
    <mergeCell ref="M52:O52"/>
    <mergeCell ref="A42:I42"/>
    <mergeCell ref="Z42:AA42"/>
    <mergeCell ref="AH42:AI42"/>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A37:I37"/>
    <mergeCell ref="Z37:AA37"/>
    <mergeCell ref="A32:I32"/>
    <mergeCell ref="J32:K32"/>
    <mergeCell ref="L32:M32"/>
    <mergeCell ref="N32:O32"/>
    <mergeCell ref="P32:Q32"/>
    <mergeCell ref="R32:S32"/>
    <mergeCell ref="T32:U32"/>
    <mergeCell ref="V32:W32"/>
    <mergeCell ref="AH37:AI37"/>
    <mergeCell ref="A34:I34"/>
    <mergeCell ref="Z34:AA34"/>
    <mergeCell ref="AH34:AI34"/>
    <mergeCell ref="A35:I35"/>
    <mergeCell ref="Z35:AA35"/>
    <mergeCell ref="AH35:AI35"/>
    <mergeCell ref="Z32:AA32"/>
    <mergeCell ref="AB32:AC32"/>
    <mergeCell ref="AD32:AE32"/>
    <mergeCell ref="AH32:AI32"/>
    <mergeCell ref="A33:I33"/>
    <mergeCell ref="Z33:AA33"/>
    <mergeCell ref="AH33:AI33"/>
    <mergeCell ref="Q25:S25"/>
    <mergeCell ref="A26:M26"/>
    <mergeCell ref="N26:P26"/>
    <mergeCell ref="Q26:S26"/>
    <mergeCell ref="A27:M27"/>
    <mergeCell ref="N27:P27"/>
    <mergeCell ref="Q27:S27"/>
    <mergeCell ref="T28:AA28"/>
    <mergeCell ref="T29:AA29"/>
    <mergeCell ref="U26:Z26"/>
    <mergeCell ref="AA26:AB26"/>
    <mergeCell ref="A23:M23"/>
    <mergeCell ref="N23:P23"/>
    <mergeCell ref="Q23:S23"/>
    <mergeCell ref="A24:M24"/>
    <mergeCell ref="N24:P24"/>
    <mergeCell ref="Q24:S24"/>
    <mergeCell ref="A20:M20"/>
    <mergeCell ref="N20:P20"/>
    <mergeCell ref="Q20:S20"/>
    <mergeCell ref="Q21:S21"/>
    <mergeCell ref="A22:M22"/>
    <mergeCell ref="N22:P22"/>
    <mergeCell ref="Q22:S22"/>
    <mergeCell ref="A14:M14"/>
    <mergeCell ref="N14:P14"/>
    <mergeCell ref="A15:M15"/>
    <mergeCell ref="A18:M18"/>
    <mergeCell ref="N18:P18"/>
    <mergeCell ref="Q18:S18"/>
    <mergeCell ref="A19:M19"/>
    <mergeCell ref="N19:P19"/>
    <mergeCell ref="Q19:S19"/>
    <mergeCell ref="N15:P15"/>
    <mergeCell ref="A16:P16"/>
    <mergeCell ref="Q16:S16"/>
    <mergeCell ref="A17:M17"/>
    <mergeCell ref="N17:P17"/>
    <mergeCell ref="Q17:S17"/>
    <mergeCell ref="A11:M11"/>
    <mergeCell ref="N11:P11"/>
    <mergeCell ref="A12:M12"/>
    <mergeCell ref="N12:P12"/>
    <mergeCell ref="A9:P9"/>
    <mergeCell ref="A10:P10"/>
    <mergeCell ref="A13:M13"/>
    <mergeCell ref="N13:P13"/>
    <mergeCell ref="T9:AM10"/>
    <mergeCell ref="U13:Z13"/>
    <mergeCell ref="AA13:AB13"/>
    <mergeCell ref="AC13:AD13"/>
    <mergeCell ref="AE13:AF13"/>
    <mergeCell ref="AH13:AJ13"/>
    <mergeCell ref="Q13:S13"/>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H14:AJ14"/>
    <mergeCell ref="AH15:AJ15"/>
    <mergeCell ref="AH16:AJ16"/>
    <mergeCell ref="U14:Z14"/>
    <mergeCell ref="AA14:AB14"/>
    <mergeCell ref="AC14:AD14"/>
    <mergeCell ref="AE14:AF14"/>
    <mergeCell ref="U15:Z15"/>
    <mergeCell ref="AA15:AB15"/>
    <mergeCell ref="AC15:AD15"/>
    <mergeCell ref="AE15:AF15"/>
    <mergeCell ref="U16:Z16"/>
    <mergeCell ref="AA16:AB16"/>
    <mergeCell ref="AC16:AD16"/>
    <mergeCell ref="AE16:AF16"/>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N9:AW10"/>
    <mergeCell ref="AX9:BG10"/>
    <mergeCell ref="U11:Z11"/>
    <mergeCell ref="AA11:AB11"/>
    <mergeCell ref="AC11:AD11"/>
    <mergeCell ref="AE11:AF11"/>
    <mergeCell ref="AH11:AJ11"/>
    <mergeCell ref="U12:Z12"/>
    <mergeCell ref="AA12:AB12"/>
    <mergeCell ref="AC12:AD12"/>
    <mergeCell ref="AE12:AF12"/>
    <mergeCell ref="AH12:AJ12"/>
    <mergeCell ref="AE17:AF17"/>
    <mergeCell ref="AH17:AJ17"/>
    <mergeCell ref="U18:Z18"/>
    <mergeCell ref="AA18:AB18"/>
    <mergeCell ref="AC18:AD18"/>
    <mergeCell ref="AE18:AF18"/>
    <mergeCell ref="AH18:AJ18"/>
    <mergeCell ref="U19:Z19"/>
    <mergeCell ref="AA19:AB19"/>
    <mergeCell ref="AC19:AD19"/>
    <mergeCell ref="AE19:AF19"/>
    <mergeCell ref="AH19:AJ19"/>
    <mergeCell ref="U17:Z17"/>
    <mergeCell ref="AA17:AB17"/>
    <mergeCell ref="AC17:AD17"/>
    <mergeCell ref="U20:Z20"/>
    <mergeCell ref="AA20:AB20"/>
    <mergeCell ref="AC20:AD20"/>
    <mergeCell ref="AE20:AF20"/>
    <mergeCell ref="AH20:AJ20"/>
    <mergeCell ref="U21:Z21"/>
    <mergeCell ref="AA21:AB21"/>
    <mergeCell ref="AC21:AD21"/>
    <mergeCell ref="AE21:AF21"/>
    <mergeCell ref="AH21:AJ21"/>
    <mergeCell ref="U22:Z22"/>
    <mergeCell ref="AA22:AB22"/>
    <mergeCell ref="AC22:AD22"/>
    <mergeCell ref="AE22:AF22"/>
    <mergeCell ref="AH22:AJ22"/>
    <mergeCell ref="U23:Z23"/>
    <mergeCell ref="AA23:AB23"/>
    <mergeCell ref="AC23:AD23"/>
    <mergeCell ref="AE23:AF23"/>
    <mergeCell ref="AH23:AJ23"/>
    <mergeCell ref="U24:Z24"/>
    <mergeCell ref="AA24:AB24"/>
    <mergeCell ref="AC24:AD24"/>
    <mergeCell ref="AE24:AF24"/>
    <mergeCell ref="AH24:AJ24"/>
    <mergeCell ref="U25:Z25"/>
    <mergeCell ref="AA25:AB25"/>
    <mergeCell ref="AC25:AD25"/>
    <mergeCell ref="AE25:AF25"/>
    <mergeCell ref="AH25:AJ25"/>
    <mergeCell ref="Z43:AI43"/>
    <mergeCell ref="AC26:AD26"/>
    <mergeCell ref="AE26:AF26"/>
    <mergeCell ref="AH26:AJ26"/>
    <mergeCell ref="U27:Z27"/>
    <mergeCell ref="AA27:AB27"/>
    <mergeCell ref="AC27:AD27"/>
    <mergeCell ref="AE27:AF27"/>
    <mergeCell ref="AH27:AJ27"/>
    <mergeCell ref="J31:AA31"/>
    <mergeCell ref="AB31:AI31"/>
    <mergeCell ref="Q28:S28"/>
    <mergeCell ref="A29:M29"/>
    <mergeCell ref="N29:P29"/>
    <mergeCell ref="Q29:S29"/>
    <mergeCell ref="A30:AI30"/>
    <mergeCell ref="AB28:AC28"/>
    <mergeCell ref="AB29:AC29"/>
    <mergeCell ref="AD28:AE28"/>
    <mergeCell ref="AD29:AE29"/>
    <mergeCell ref="AF28:AG28"/>
    <mergeCell ref="AH28:AI28"/>
    <mergeCell ref="AH29:AI29"/>
    <mergeCell ref="AF29:AG29"/>
  </mergeCells>
  <dataValidations count="11">
    <dataValidation allowBlank="1" showInputMessage="1" showErrorMessage="1" prompt="auto populates" sqref="N11:P11 N15:P15 Q17:S20 Q22:S24 Q26:S27 Q29:S29 X34:AA42 AF34:AJ42" xr:uid="{F2D1BB2D-0EAF-4464-879D-1CF81D4B6917}"/>
    <dataValidation allowBlank="1" showInputMessage="1" showErrorMessage="1" prompt="give reason for discharges in Line 11, Column R-AC" sqref="N14:P14" xr:uid="{CEC6C38C-AA5B-4F61-B581-B62180146DA2}"/>
    <dataValidation allowBlank="1" showInputMessage="1" showErrorMessage="1" prompt="Use a number; DO NOT use alphabet" sqref="N26:N27 N17:N20 N22:N24 N12:P13 Q13:S13" xr:uid="{4135660C-98F7-42D5-92D8-78000DD469E0}"/>
    <dataValidation allowBlank="1" showInputMessage="1" showErrorMessage="1" prompt="give reason for discharges in Line 11, Column T-AI" sqref="A14:M14" xr:uid="{91C1040B-75D0-4D58-AA61-F7DA08F9E2F5}"/>
    <dataValidation type="date" allowBlank="1" showInputMessage="1" showErrorMessage="1" prompt="Use MM/DD/YYYY format.  " sqref="AC12:AC27 AV12:AV27 AQ12:AQ27 AL12:AL27 BA12:BA27 BF12:BF27" xr:uid="{6239D655-9D32-452B-A5A8-FF96091D31F3}">
      <formula1>36708</formula1>
      <formula2>47848</formula2>
    </dataValidation>
    <dataValidation type="whole" allowBlank="1" showInputMessage="1" showErrorMessage="1" prompt="Use a number; DO NOT use alphabet" sqref="N29:P29 AB29:AC29 AF29:AG29" xr:uid="{44C3B064-3EAD-43A4-B043-1B2E26A3A16A}">
      <formula1>0</formula1>
      <formula2>5000</formula2>
    </dataValidation>
    <dataValidation allowBlank="1" showInputMessage="1" showErrorMessage="1" prompt="Will calculate from admission and discharge date. " sqref="AU12:AU27 AK12:AK27 AP12:AP27 AA12:AA27 AZ12:AZ27 BE12:BE27" xr:uid="{4F995D6D-03EF-4F33-8DBB-698ED2D71B5B}"/>
    <dataValidation type="date" operator="greaterThanOrEqual" allowBlank="1" showInputMessage="1" showErrorMessage="1" prompt="Use MM/DD/YYYY format.  Date must be equal or greater than date in Column AQ. " sqref="AR12:AR27 BB12:BB27" xr:uid="{B843D324-BD7F-4258-823C-15604A1BBDA3}">
      <formula1>AQ12</formula1>
    </dataValidation>
    <dataValidation type="date" operator="greaterThanOrEqual" allowBlank="1" showInputMessage="1" showErrorMessage="1" prompt="Use MM/DD/YYYY format.  Date must be equal or greater than date in Column AL. " sqref="AM12:AM27" xr:uid="{F6E79699-E666-49EC-AFD3-BC2B3B021903}">
      <formula1>AL12</formula1>
    </dataValidation>
    <dataValidation type="date" operator="greaterThanOrEqual" allowBlank="1" showInputMessage="1" showErrorMessage="1" prompt="Use MM/DD/YYYY format.  Date must be equal or greater than date in Column AV. " sqref="AW12:AW27 BG12:BG27" xr:uid="{E393DEBB-B242-45B6-8D51-92A0FE8B0800}">
      <formula1>AV12</formula1>
    </dataValidation>
    <dataValidation type="date" allowBlank="1" showInputMessage="1" showErrorMessage="1" sqref="AE12:AF26" xr:uid="{D7EA1DC2-FA1E-46EC-843C-C27437F969D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C29A84E7-45B5-46DA-B8EE-C97EDB8F1811}">
          <x14:formula1>
            <xm:f>boxes!$B$2:$B$13</xm:f>
          </x14:formula1>
          <xm:sqref>G8:K8</xm:sqref>
        </x14:dataValidation>
        <x14:dataValidation type="list" allowBlank="1" showInputMessage="1" showErrorMessage="1" xr:uid="{78A9C86A-981E-441F-8231-63E15C2B52D0}">
          <x14:formula1>
            <xm:f>boxes!$D$1:$D$6</xm:f>
          </x14:formula1>
          <xm:sqref>L8</xm:sqref>
        </x14:dataValidation>
        <x14:dataValidation type="list" allowBlank="1" showInputMessage="1" showErrorMessage="1" xr:uid="{5CD5917C-3249-408B-9DB5-501F687B1795}">
          <x14:formula1>
            <xm:f>'drop down boxes'!$A$11:$A$17</xm:f>
          </x14:formula1>
          <xm:sqref>C58:D186</xm:sqref>
        </x14:dataValidation>
        <x14:dataValidation type="list" allowBlank="1" showInputMessage="1" showErrorMessage="1" xr:uid="{9EA5E49C-0BF5-4282-A5BD-C582CA087052}">
          <x14:formula1>
            <xm:f>'drop down boxes'!$A$3:$A$5</xm:f>
          </x14:formula1>
          <xm:sqref>A58:B186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D20"/>
  <sheetViews>
    <sheetView workbookViewId="0">
      <selection activeCell="A18" sqref="A18"/>
    </sheetView>
  </sheetViews>
  <sheetFormatPr defaultRowHeight="15" x14ac:dyDescent="0.25"/>
  <sheetData>
    <row r="1" spans="2:4" x14ac:dyDescent="0.25">
      <c r="D1">
        <v>2020</v>
      </c>
    </row>
    <row r="2" spans="2:4" x14ac:dyDescent="0.25">
      <c r="B2" t="s">
        <v>40</v>
      </c>
      <c r="D2">
        <v>2021</v>
      </c>
    </row>
    <row r="3" spans="2:4" x14ac:dyDescent="0.25">
      <c r="B3" t="s">
        <v>41</v>
      </c>
      <c r="D3">
        <v>2022</v>
      </c>
    </row>
    <row r="4" spans="2:4" x14ac:dyDescent="0.25">
      <c r="B4" t="s">
        <v>42</v>
      </c>
      <c r="D4">
        <v>2023</v>
      </c>
    </row>
    <row r="5" spans="2:4" x14ac:dyDescent="0.25">
      <c r="B5" t="s">
        <v>43</v>
      </c>
      <c r="D5">
        <v>2024</v>
      </c>
    </row>
    <row r="6" spans="2:4" x14ac:dyDescent="0.25">
      <c r="B6" t="s">
        <v>44</v>
      </c>
      <c r="D6">
        <v>2025</v>
      </c>
    </row>
    <row r="7" spans="2:4" x14ac:dyDescent="0.25">
      <c r="B7" t="s">
        <v>45</v>
      </c>
    </row>
    <row r="8" spans="2:4" x14ac:dyDescent="0.25">
      <c r="B8" t="s">
        <v>46</v>
      </c>
    </row>
    <row r="9" spans="2:4" x14ac:dyDescent="0.25">
      <c r="B9" t="s">
        <v>118</v>
      </c>
    </row>
    <row r="10" spans="2:4" x14ac:dyDescent="0.25">
      <c r="B10" t="s">
        <v>47</v>
      </c>
    </row>
    <row r="11" spans="2:4" x14ac:dyDescent="0.25">
      <c r="B11" t="s">
        <v>48</v>
      </c>
    </row>
    <row r="12" spans="2:4" x14ac:dyDescent="0.25">
      <c r="B12" t="s">
        <v>49</v>
      </c>
    </row>
    <row r="13" spans="2:4" x14ac:dyDescent="0.25">
      <c r="B13" t="s">
        <v>50</v>
      </c>
    </row>
    <row r="20" spans="2:2" x14ac:dyDescent="0.25">
      <c r="B20"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04"/>
  <sheetViews>
    <sheetView workbookViewId="0">
      <selection activeCell="A84" sqref="A84"/>
    </sheetView>
  </sheetViews>
  <sheetFormatPr defaultRowHeight="15" x14ac:dyDescent="0.25"/>
  <cols>
    <col min="1" max="1" width="6.5703125" customWidth="1"/>
    <col min="14" max="14" width="10.5703125" customWidth="1"/>
    <col min="20" max="30" width="9.140625" customWidth="1"/>
    <col min="32" max="34" width="9.140625" customWidth="1"/>
  </cols>
  <sheetData>
    <row r="1" spans="1:16" ht="30" customHeight="1" x14ac:dyDescent="0.25">
      <c r="A1" s="642" t="s">
        <v>192</v>
      </c>
      <c r="B1" s="642"/>
      <c r="C1" s="642"/>
      <c r="D1" s="642"/>
      <c r="E1" s="642"/>
      <c r="F1" s="642"/>
      <c r="G1" s="642"/>
      <c r="H1" s="642"/>
      <c r="I1" s="642"/>
      <c r="J1" s="642"/>
      <c r="K1" s="642"/>
      <c r="L1" s="642"/>
      <c r="M1" s="642"/>
      <c r="N1" s="642"/>
    </row>
    <row r="2" spans="1:16" ht="45" customHeight="1" x14ac:dyDescent="0.25">
      <c r="A2" s="643" t="s">
        <v>193</v>
      </c>
      <c r="B2" s="75" t="s">
        <v>75</v>
      </c>
      <c r="C2" s="75" t="s">
        <v>183</v>
      </c>
      <c r="D2" s="75" t="s">
        <v>184</v>
      </c>
      <c r="E2" s="75" t="s">
        <v>185</v>
      </c>
      <c r="F2" s="75" t="s">
        <v>186</v>
      </c>
      <c r="G2" s="75" t="s">
        <v>187</v>
      </c>
      <c r="H2" s="75" t="s">
        <v>188</v>
      </c>
      <c r="I2" s="75" t="s">
        <v>189</v>
      </c>
      <c r="J2" s="75" t="s">
        <v>190</v>
      </c>
      <c r="K2" s="75" t="s">
        <v>191</v>
      </c>
      <c r="L2" s="75" t="s">
        <v>85</v>
      </c>
      <c r="M2" s="75" t="s">
        <v>86</v>
      </c>
      <c r="N2" s="641" t="s">
        <v>196</v>
      </c>
    </row>
    <row r="3" spans="1:16" x14ac:dyDescent="0.25">
      <c r="A3" s="644"/>
      <c r="B3" s="75" t="s">
        <v>195</v>
      </c>
      <c r="C3" s="75" t="s">
        <v>195</v>
      </c>
      <c r="D3" s="75" t="s">
        <v>195</v>
      </c>
      <c r="E3" s="75" t="s">
        <v>195</v>
      </c>
      <c r="F3" s="75" t="s">
        <v>195</v>
      </c>
      <c r="G3" s="75" t="s">
        <v>195</v>
      </c>
      <c r="H3" s="75" t="s">
        <v>195</v>
      </c>
      <c r="I3" s="75" t="s">
        <v>195</v>
      </c>
      <c r="J3" s="75" t="s">
        <v>195</v>
      </c>
      <c r="K3" s="75" t="s">
        <v>195</v>
      </c>
      <c r="L3" s="75" t="s">
        <v>195</v>
      </c>
      <c r="M3" s="75" t="s">
        <v>195</v>
      </c>
      <c r="N3" s="641"/>
    </row>
    <row r="4" spans="1:16" x14ac:dyDescent="0.25">
      <c r="A4" s="76">
        <v>1</v>
      </c>
      <c r="B4" s="77">
        <f>July!Y12</f>
        <v>0</v>
      </c>
      <c r="C4" s="77">
        <f>August!AA12</f>
        <v>0</v>
      </c>
      <c r="D4" s="77">
        <f>September!AA12</f>
        <v>0</v>
      </c>
      <c r="E4" s="77">
        <f>October!AA12</f>
        <v>0</v>
      </c>
      <c r="F4" s="77">
        <f>November!AA12</f>
        <v>0</v>
      </c>
      <c r="G4" s="77">
        <f>December!AA12</f>
        <v>0</v>
      </c>
      <c r="H4" s="77">
        <f>January!AA12</f>
        <v>0</v>
      </c>
      <c r="I4" s="77">
        <f>February!AA12</f>
        <v>0</v>
      </c>
      <c r="J4" s="77">
        <f>March!AA12</f>
        <v>0</v>
      </c>
      <c r="K4" s="77">
        <f>April!AA12</f>
        <v>0</v>
      </c>
      <c r="L4" s="77">
        <f>May!AA12</f>
        <v>0</v>
      </c>
      <c r="M4" s="77">
        <f>June!AA12</f>
        <v>0</v>
      </c>
      <c r="N4" s="75">
        <f>SUM(B4:M4)</f>
        <v>0</v>
      </c>
      <c r="O4" t="s">
        <v>244</v>
      </c>
    </row>
    <row r="5" spans="1:16" x14ac:dyDescent="0.25">
      <c r="A5" s="76">
        <v>2</v>
      </c>
      <c r="B5" s="77">
        <f>July!Y13</f>
        <v>0</v>
      </c>
      <c r="C5" s="77">
        <f>August!AA13</f>
        <v>0</v>
      </c>
      <c r="D5" s="77">
        <f>September!AA13</f>
        <v>0</v>
      </c>
      <c r="E5" s="77">
        <f>October!AA13</f>
        <v>0</v>
      </c>
      <c r="F5" s="77">
        <f>November!AA13</f>
        <v>0</v>
      </c>
      <c r="G5" s="77">
        <f>December!AA13</f>
        <v>0</v>
      </c>
      <c r="H5" s="77">
        <f>January!AA13</f>
        <v>0</v>
      </c>
      <c r="I5" s="77">
        <f>February!AA13</f>
        <v>0</v>
      </c>
      <c r="J5" s="77">
        <f>March!AA13</f>
        <v>0</v>
      </c>
      <c r="K5" s="77">
        <f>April!AA13</f>
        <v>0</v>
      </c>
      <c r="L5" s="77">
        <f>May!AA13</f>
        <v>0</v>
      </c>
      <c r="M5" s="77">
        <f>June!AA13</f>
        <v>0</v>
      </c>
      <c r="N5" s="75">
        <f t="shared" ref="N5:N17" si="0">SUM(B5:M5)</f>
        <v>0</v>
      </c>
    </row>
    <row r="6" spans="1:16" x14ac:dyDescent="0.25">
      <c r="A6" s="76">
        <v>3</v>
      </c>
      <c r="B6" s="77">
        <f>July!Y14</f>
        <v>0</v>
      </c>
      <c r="C6" s="77">
        <f>August!AA14</f>
        <v>0</v>
      </c>
      <c r="D6" s="77">
        <f>September!AA14</f>
        <v>0</v>
      </c>
      <c r="E6" s="77">
        <f>October!AA14</f>
        <v>0</v>
      </c>
      <c r="F6" s="77">
        <f>November!AA14</f>
        <v>0</v>
      </c>
      <c r="G6" s="77">
        <f>December!AA14</f>
        <v>0</v>
      </c>
      <c r="H6" s="77">
        <f>January!AA14</f>
        <v>0</v>
      </c>
      <c r="I6" s="77">
        <f>February!AA14</f>
        <v>0</v>
      </c>
      <c r="J6" s="77">
        <f>March!AA14</f>
        <v>0</v>
      </c>
      <c r="K6" s="77">
        <f>April!AA14</f>
        <v>0</v>
      </c>
      <c r="L6" s="77">
        <f>May!AA14</f>
        <v>0</v>
      </c>
      <c r="M6" s="77">
        <f>June!AA14</f>
        <v>0</v>
      </c>
      <c r="N6" s="75">
        <f t="shared" si="0"/>
        <v>0</v>
      </c>
    </row>
    <row r="7" spans="1:16" x14ac:dyDescent="0.25">
      <c r="A7" s="76">
        <v>4</v>
      </c>
      <c r="B7" s="77">
        <f>July!Y15</f>
        <v>0</v>
      </c>
      <c r="C7" s="77">
        <f>August!AA15</f>
        <v>0</v>
      </c>
      <c r="D7" s="77">
        <f>September!AA15</f>
        <v>0</v>
      </c>
      <c r="E7" s="77">
        <f>October!AA15</f>
        <v>0</v>
      </c>
      <c r="F7" s="77">
        <f>November!AA15</f>
        <v>0</v>
      </c>
      <c r="G7" s="77">
        <f>December!AA15</f>
        <v>0</v>
      </c>
      <c r="H7" s="77">
        <f>January!AA15</f>
        <v>0</v>
      </c>
      <c r="I7" s="77">
        <f>February!AA15</f>
        <v>0</v>
      </c>
      <c r="J7" s="77">
        <f>March!AA15</f>
        <v>0</v>
      </c>
      <c r="K7" s="77">
        <f>April!AA15</f>
        <v>0</v>
      </c>
      <c r="L7" s="77">
        <f>May!AA15</f>
        <v>0</v>
      </c>
      <c r="M7" s="77">
        <f>June!AA15</f>
        <v>0</v>
      </c>
      <c r="N7" s="75">
        <f t="shared" si="0"/>
        <v>0</v>
      </c>
    </row>
    <row r="8" spans="1:16" x14ac:dyDescent="0.25">
      <c r="A8" s="76">
        <v>5</v>
      </c>
      <c r="B8" s="77">
        <f>July!Y16</f>
        <v>0</v>
      </c>
      <c r="C8" s="77">
        <f>August!AA16</f>
        <v>0</v>
      </c>
      <c r="D8" s="77">
        <f>September!AA16</f>
        <v>0</v>
      </c>
      <c r="E8" s="77">
        <f>October!AA16</f>
        <v>0</v>
      </c>
      <c r="F8" s="77">
        <f>November!AA16</f>
        <v>0</v>
      </c>
      <c r="G8" s="77">
        <f>December!AA16</f>
        <v>0</v>
      </c>
      <c r="H8" s="77">
        <f>January!AA16</f>
        <v>0</v>
      </c>
      <c r="I8" s="77">
        <f>February!AA16</f>
        <v>0</v>
      </c>
      <c r="J8" s="77">
        <f>March!AA16</f>
        <v>0</v>
      </c>
      <c r="K8" s="77">
        <f>April!AA16</f>
        <v>0</v>
      </c>
      <c r="L8" s="77">
        <f>May!AA16</f>
        <v>0</v>
      </c>
      <c r="M8" s="77">
        <f>June!AA16</f>
        <v>0</v>
      </c>
      <c r="N8" s="75">
        <f t="shared" si="0"/>
        <v>0</v>
      </c>
    </row>
    <row r="9" spans="1:16" x14ac:dyDescent="0.25">
      <c r="A9" s="76">
        <v>6</v>
      </c>
      <c r="B9" s="77">
        <f>July!Y17</f>
        <v>0</v>
      </c>
      <c r="C9" s="77">
        <f>August!AA17</f>
        <v>0</v>
      </c>
      <c r="D9" s="77">
        <f>September!AA17</f>
        <v>0</v>
      </c>
      <c r="E9" s="77">
        <f>October!AA17</f>
        <v>0</v>
      </c>
      <c r="F9" s="77">
        <f>November!AA17</f>
        <v>0</v>
      </c>
      <c r="G9" s="77">
        <f>December!AA17</f>
        <v>0</v>
      </c>
      <c r="H9" s="77">
        <f>January!AA17</f>
        <v>0</v>
      </c>
      <c r="I9" s="77">
        <f>February!AA17</f>
        <v>0</v>
      </c>
      <c r="J9" s="77">
        <f>March!AA17</f>
        <v>0</v>
      </c>
      <c r="K9" s="77">
        <f>April!AA17</f>
        <v>0</v>
      </c>
      <c r="L9" s="77">
        <f>May!AA17</f>
        <v>0</v>
      </c>
      <c r="M9" s="77">
        <f>June!AA17</f>
        <v>0</v>
      </c>
      <c r="N9" s="75">
        <f t="shared" si="0"/>
        <v>0</v>
      </c>
    </row>
    <row r="10" spans="1:16" x14ac:dyDescent="0.25">
      <c r="A10" s="76">
        <v>7</v>
      </c>
      <c r="B10" s="77">
        <f>July!Y18</f>
        <v>0</v>
      </c>
      <c r="C10" s="77">
        <f>August!AA18</f>
        <v>0</v>
      </c>
      <c r="D10" s="77">
        <f>September!AA18</f>
        <v>0</v>
      </c>
      <c r="E10" s="77">
        <f>October!AA18</f>
        <v>0</v>
      </c>
      <c r="F10" s="77">
        <f>November!AA18</f>
        <v>0</v>
      </c>
      <c r="G10" s="77">
        <f>December!AA18</f>
        <v>0</v>
      </c>
      <c r="H10" s="77">
        <f>January!AA18</f>
        <v>0</v>
      </c>
      <c r="I10" s="77">
        <f>February!AA18</f>
        <v>0</v>
      </c>
      <c r="J10" s="77">
        <f>March!AA18</f>
        <v>0</v>
      </c>
      <c r="K10" s="77">
        <f>April!AA18</f>
        <v>0</v>
      </c>
      <c r="L10" s="77">
        <f>May!AA18</f>
        <v>0</v>
      </c>
      <c r="M10" s="77">
        <f>June!AA18</f>
        <v>0</v>
      </c>
      <c r="N10" s="75">
        <f t="shared" si="0"/>
        <v>0</v>
      </c>
      <c r="P10" s="67"/>
    </row>
    <row r="11" spans="1:16" x14ac:dyDescent="0.25">
      <c r="A11" s="76">
        <v>8</v>
      </c>
      <c r="B11" s="77">
        <f>July!Y19</f>
        <v>0</v>
      </c>
      <c r="C11" s="77">
        <f>August!AA19</f>
        <v>0</v>
      </c>
      <c r="D11" s="77">
        <f>September!AA19</f>
        <v>0</v>
      </c>
      <c r="E11" s="77">
        <f>October!AA19</f>
        <v>0</v>
      </c>
      <c r="F11" s="77">
        <f>November!AA19</f>
        <v>0</v>
      </c>
      <c r="G11" s="77">
        <f>December!AA19</f>
        <v>0</v>
      </c>
      <c r="H11" s="77">
        <f>January!AA19</f>
        <v>0</v>
      </c>
      <c r="I11" s="77">
        <f>February!AA19</f>
        <v>0</v>
      </c>
      <c r="J11" s="77">
        <f>March!AA19</f>
        <v>0</v>
      </c>
      <c r="K11" s="77">
        <f>April!AA19</f>
        <v>0</v>
      </c>
      <c r="L11" s="77">
        <f>May!AA19</f>
        <v>0</v>
      </c>
      <c r="M11" s="77">
        <f>June!AA19</f>
        <v>0</v>
      </c>
      <c r="N11" s="75">
        <f t="shared" si="0"/>
        <v>0</v>
      </c>
    </row>
    <row r="12" spans="1:16" x14ac:dyDescent="0.25">
      <c r="A12" s="76">
        <v>9</v>
      </c>
      <c r="B12" s="77">
        <f>July!Y20</f>
        <v>0</v>
      </c>
      <c r="C12" s="77">
        <f>August!AA20</f>
        <v>0</v>
      </c>
      <c r="D12" s="77">
        <f>September!AA20</f>
        <v>0</v>
      </c>
      <c r="E12" s="77">
        <f>October!AA20</f>
        <v>0</v>
      </c>
      <c r="F12" s="77">
        <f>November!AA20</f>
        <v>0</v>
      </c>
      <c r="G12" s="77">
        <f>December!AA20</f>
        <v>0</v>
      </c>
      <c r="H12" s="77">
        <f>January!AA20</f>
        <v>0</v>
      </c>
      <c r="I12" s="77">
        <f>February!AA20</f>
        <v>0</v>
      </c>
      <c r="J12" s="77">
        <f>March!AA20</f>
        <v>0</v>
      </c>
      <c r="K12" s="77">
        <f>April!AA20</f>
        <v>0</v>
      </c>
      <c r="L12" s="77">
        <f>May!AA20</f>
        <v>0</v>
      </c>
      <c r="M12" s="77">
        <f>June!AA20</f>
        <v>0</v>
      </c>
      <c r="N12" s="75">
        <f t="shared" si="0"/>
        <v>0</v>
      </c>
    </row>
    <row r="13" spans="1:16" x14ac:dyDescent="0.25">
      <c r="A13" s="76">
        <v>10</v>
      </c>
      <c r="B13" s="77">
        <f>July!Y21</f>
        <v>0</v>
      </c>
      <c r="C13" s="77">
        <f>August!AA21</f>
        <v>0</v>
      </c>
      <c r="D13" s="77">
        <f>September!AA21</f>
        <v>0</v>
      </c>
      <c r="E13" s="77">
        <f>October!AA21</f>
        <v>0</v>
      </c>
      <c r="F13" s="77">
        <f>November!AA21</f>
        <v>0</v>
      </c>
      <c r="G13" s="77">
        <f>December!AA21</f>
        <v>0</v>
      </c>
      <c r="H13" s="77">
        <f>January!AA21</f>
        <v>0</v>
      </c>
      <c r="I13" s="77">
        <f>February!AA21</f>
        <v>0</v>
      </c>
      <c r="J13" s="77">
        <f>March!AA21</f>
        <v>0</v>
      </c>
      <c r="K13" s="77">
        <f>April!AA21</f>
        <v>0</v>
      </c>
      <c r="L13" s="77">
        <f>May!AA21</f>
        <v>0</v>
      </c>
      <c r="M13" s="77">
        <f>June!AA21</f>
        <v>0</v>
      </c>
      <c r="N13" s="75">
        <f t="shared" si="0"/>
        <v>0</v>
      </c>
    </row>
    <row r="14" spans="1:16" x14ac:dyDescent="0.25">
      <c r="A14" s="76">
        <v>11</v>
      </c>
      <c r="B14" s="77">
        <f>July!Y22</f>
        <v>0</v>
      </c>
      <c r="C14" s="77">
        <f>August!AA22</f>
        <v>0</v>
      </c>
      <c r="D14" s="77">
        <f>September!AA22</f>
        <v>0</v>
      </c>
      <c r="E14" s="77">
        <f>October!AA22</f>
        <v>0</v>
      </c>
      <c r="F14" s="77">
        <f>November!AA22</f>
        <v>0</v>
      </c>
      <c r="G14" s="77">
        <f>December!AA22</f>
        <v>0</v>
      </c>
      <c r="H14" s="77">
        <f>January!AA22</f>
        <v>0</v>
      </c>
      <c r="I14" s="77">
        <f>February!AA22</f>
        <v>0</v>
      </c>
      <c r="J14" s="77">
        <f>March!AA22</f>
        <v>0</v>
      </c>
      <c r="K14" s="77">
        <f>April!AA22</f>
        <v>0</v>
      </c>
      <c r="L14" s="77">
        <f>May!AA22</f>
        <v>0</v>
      </c>
      <c r="M14" s="77">
        <f>June!AA22</f>
        <v>0</v>
      </c>
      <c r="N14" s="75">
        <f t="shared" si="0"/>
        <v>0</v>
      </c>
    </row>
    <row r="15" spans="1:16" x14ac:dyDescent="0.25">
      <c r="A15" s="76">
        <v>12</v>
      </c>
      <c r="B15" s="77">
        <f>July!Y23</f>
        <v>0</v>
      </c>
      <c r="C15" s="77">
        <f>August!AA23</f>
        <v>0</v>
      </c>
      <c r="D15" s="77">
        <f>September!AA23</f>
        <v>0</v>
      </c>
      <c r="E15" s="77">
        <f>October!AA23</f>
        <v>0</v>
      </c>
      <c r="F15" s="77">
        <f>November!AA23</f>
        <v>0</v>
      </c>
      <c r="G15" s="77">
        <f>December!AA23</f>
        <v>0</v>
      </c>
      <c r="H15" s="77">
        <f>January!AA23</f>
        <v>0</v>
      </c>
      <c r="I15" s="77">
        <f>February!AA23</f>
        <v>0</v>
      </c>
      <c r="J15" s="77">
        <f>March!AA23</f>
        <v>0</v>
      </c>
      <c r="K15" s="77">
        <f>April!AA23</f>
        <v>0</v>
      </c>
      <c r="L15" s="77">
        <f>May!AA23</f>
        <v>0</v>
      </c>
      <c r="M15" s="77">
        <f>June!AA23</f>
        <v>0</v>
      </c>
      <c r="N15" s="75">
        <f t="shared" si="0"/>
        <v>0</v>
      </c>
    </row>
    <row r="16" spans="1:16" x14ac:dyDescent="0.25">
      <c r="A16" s="76">
        <v>13</v>
      </c>
      <c r="B16" s="77">
        <f>July!Y24</f>
        <v>0</v>
      </c>
      <c r="C16" s="77">
        <f>August!AA24</f>
        <v>0</v>
      </c>
      <c r="D16" s="77">
        <f>September!AA24</f>
        <v>0</v>
      </c>
      <c r="E16" s="77">
        <f>October!AA24</f>
        <v>0</v>
      </c>
      <c r="F16" s="77">
        <f>November!AA24</f>
        <v>0</v>
      </c>
      <c r="G16" s="77">
        <f>December!AA24</f>
        <v>0</v>
      </c>
      <c r="H16" s="77">
        <f>January!AA24</f>
        <v>0</v>
      </c>
      <c r="I16" s="77">
        <f>February!AA24</f>
        <v>0</v>
      </c>
      <c r="J16" s="77">
        <f>March!AA24</f>
        <v>0</v>
      </c>
      <c r="K16" s="77">
        <f>April!AA24</f>
        <v>0</v>
      </c>
      <c r="L16" s="77">
        <f>May!AA24</f>
        <v>0</v>
      </c>
      <c r="M16" s="77">
        <f>June!AA24</f>
        <v>0</v>
      </c>
      <c r="N16" s="75">
        <f t="shared" si="0"/>
        <v>0</v>
      </c>
    </row>
    <row r="17" spans="1:15" x14ac:dyDescent="0.25">
      <c r="A17" s="76">
        <v>14</v>
      </c>
      <c r="B17" s="77">
        <f>July!Y25</f>
        <v>0</v>
      </c>
      <c r="C17" s="77">
        <f>August!AA25</f>
        <v>0</v>
      </c>
      <c r="D17" s="77">
        <f>September!AA25</f>
        <v>0</v>
      </c>
      <c r="E17" s="77">
        <f>October!AA25</f>
        <v>0</v>
      </c>
      <c r="F17" s="77">
        <f>November!AA25</f>
        <v>0</v>
      </c>
      <c r="G17" s="77">
        <f>December!AA25</f>
        <v>0</v>
      </c>
      <c r="H17" s="77">
        <f>January!AA25</f>
        <v>0</v>
      </c>
      <c r="I17" s="77">
        <f>February!AA25</f>
        <v>0</v>
      </c>
      <c r="J17" s="77">
        <f>March!AA25</f>
        <v>0</v>
      </c>
      <c r="K17" s="77">
        <f>April!AA25</f>
        <v>0</v>
      </c>
      <c r="L17" s="77">
        <f>May!AA25</f>
        <v>0</v>
      </c>
      <c r="M17" s="77">
        <f>June!AA25</f>
        <v>0</v>
      </c>
      <c r="N17" s="75">
        <f t="shared" si="0"/>
        <v>0</v>
      </c>
    </row>
    <row r="18" spans="1:15" x14ac:dyDescent="0.25">
      <c r="A18" s="76">
        <v>15</v>
      </c>
      <c r="B18" s="77">
        <f>July!Y26</f>
        <v>0</v>
      </c>
      <c r="C18" s="77">
        <f>August!AA26</f>
        <v>0</v>
      </c>
      <c r="D18" s="77">
        <f>September!AA26</f>
        <v>0</v>
      </c>
      <c r="E18" s="77">
        <f>October!AA26</f>
        <v>0</v>
      </c>
      <c r="F18" s="77">
        <f>November!AA26</f>
        <v>0</v>
      </c>
      <c r="G18" s="77">
        <f>December!AA26</f>
        <v>0</v>
      </c>
      <c r="H18" s="77">
        <f>January!AA26</f>
        <v>0</v>
      </c>
      <c r="I18" s="77">
        <f>February!AA26</f>
        <v>0</v>
      </c>
      <c r="J18" s="77">
        <f>March!AA26</f>
        <v>0</v>
      </c>
      <c r="K18" s="77">
        <f>April!AA26</f>
        <v>0</v>
      </c>
      <c r="L18" s="77">
        <f>May!AA26</f>
        <v>0</v>
      </c>
      <c r="M18" s="77">
        <f>June!AA26</f>
        <v>0</v>
      </c>
      <c r="N18" s="75">
        <f>SUM(B18:M18)</f>
        <v>0</v>
      </c>
    </row>
    <row r="19" spans="1:15" x14ac:dyDescent="0.25">
      <c r="A19" s="76">
        <v>16</v>
      </c>
      <c r="B19" s="77">
        <f>July!Y27</f>
        <v>0</v>
      </c>
      <c r="C19" s="77">
        <f>August!AA27</f>
        <v>0</v>
      </c>
      <c r="D19" s="77">
        <f>September!AA27</f>
        <v>0</v>
      </c>
      <c r="E19" s="77">
        <f>October!AA27</f>
        <v>0</v>
      </c>
      <c r="F19" s="77">
        <f>November!AA27</f>
        <v>0</v>
      </c>
      <c r="G19" s="77">
        <f>December!AA27</f>
        <v>0</v>
      </c>
      <c r="H19" s="77">
        <f>January!AA27</f>
        <v>0</v>
      </c>
      <c r="I19" s="77">
        <f>February!AA27</f>
        <v>0</v>
      </c>
      <c r="J19" s="77">
        <f>March!AA27</f>
        <v>0</v>
      </c>
      <c r="K19" s="77">
        <f>April!AA27</f>
        <v>0</v>
      </c>
      <c r="L19" s="77">
        <f>May!AA27</f>
        <v>0</v>
      </c>
      <c r="M19" s="77">
        <f>June!AA27</f>
        <v>0</v>
      </c>
      <c r="N19" s="75">
        <f t="shared" ref="N19:N80" si="1">SUM(B19:M19)</f>
        <v>0</v>
      </c>
    </row>
    <row r="20" spans="1:15" x14ac:dyDescent="0.25">
      <c r="A20" s="76">
        <v>17</v>
      </c>
      <c r="B20" s="77">
        <f>July!AI12</f>
        <v>0</v>
      </c>
      <c r="C20" s="77">
        <f>August!AK12</f>
        <v>0</v>
      </c>
      <c r="D20" s="77">
        <f>September!AK12</f>
        <v>0</v>
      </c>
      <c r="E20" s="77">
        <f>October!AK12</f>
        <v>0</v>
      </c>
      <c r="F20" s="77">
        <f>November!AK12</f>
        <v>0</v>
      </c>
      <c r="G20" s="77">
        <f>December!AK12</f>
        <v>0</v>
      </c>
      <c r="H20" s="77">
        <f>January!AK12</f>
        <v>0</v>
      </c>
      <c r="I20" s="77">
        <f>February!AK12</f>
        <v>0</v>
      </c>
      <c r="J20" s="77">
        <f>March!AK12</f>
        <v>0</v>
      </c>
      <c r="K20" s="77">
        <f>April!AK12</f>
        <v>0</v>
      </c>
      <c r="L20" s="77">
        <f>May!AK12</f>
        <v>0</v>
      </c>
      <c r="M20" s="77">
        <f>June!AK12</f>
        <v>0</v>
      </c>
      <c r="N20" s="75">
        <f t="shared" si="1"/>
        <v>0</v>
      </c>
      <c r="O20" t="s">
        <v>245</v>
      </c>
    </row>
    <row r="21" spans="1:15" x14ac:dyDescent="0.25">
      <c r="A21" s="76">
        <v>18</v>
      </c>
      <c r="B21" s="77">
        <f>July!AI13</f>
        <v>0</v>
      </c>
      <c r="C21" s="77">
        <f>August!AK13</f>
        <v>0</v>
      </c>
      <c r="D21" s="77">
        <f>September!AK13</f>
        <v>0</v>
      </c>
      <c r="E21" s="77">
        <f>October!AK13</f>
        <v>0</v>
      </c>
      <c r="F21" s="77">
        <f>November!AK13</f>
        <v>0</v>
      </c>
      <c r="G21" s="77">
        <f>December!AK13</f>
        <v>0</v>
      </c>
      <c r="H21" s="77">
        <f>January!AK13</f>
        <v>0</v>
      </c>
      <c r="I21" s="77">
        <f>February!AK13</f>
        <v>0</v>
      </c>
      <c r="J21" s="77">
        <f>March!AK13</f>
        <v>0</v>
      </c>
      <c r="K21" s="77">
        <f>April!AK13</f>
        <v>0</v>
      </c>
      <c r="L21" s="77">
        <f>May!AK13</f>
        <v>0</v>
      </c>
      <c r="M21" s="77">
        <f>June!AK13</f>
        <v>0</v>
      </c>
      <c r="N21" s="75">
        <f t="shared" si="1"/>
        <v>0</v>
      </c>
    </row>
    <row r="22" spans="1:15" x14ac:dyDescent="0.25">
      <c r="A22" s="76">
        <v>19</v>
      </c>
      <c r="B22" s="77">
        <f>July!AI14</f>
        <v>0</v>
      </c>
      <c r="C22" s="77">
        <f>August!AK14</f>
        <v>0</v>
      </c>
      <c r="D22" s="77">
        <f>September!AK14</f>
        <v>0</v>
      </c>
      <c r="E22" s="77">
        <f>October!AK14</f>
        <v>0</v>
      </c>
      <c r="F22" s="77">
        <f>November!AK14</f>
        <v>0</v>
      </c>
      <c r="G22" s="77">
        <f>December!AK14</f>
        <v>0</v>
      </c>
      <c r="H22" s="77">
        <f>January!AK14</f>
        <v>0</v>
      </c>
      <c r="I22" s="77">
        <f>February!AK14</f>
        <v>0</v>
      </c>
      <c r="J22" s="77">
        <f>March!AK14</f>
        <v>0</v>
      </c>
      <c r="K22" s="77">
        <f>April!AK14</f>
        <v>0</v>
      </c>
      <c r="L22" s="77">
        <f>May!AK14</f>
        <v>0</v>
      </c>
      <c r="M22" s="77">
        <f>June!AK14</f>
        <v>0</v>
      </c>
      <c r="N22" s="75">
        <f t="shared" si="1"/>
        <v>0</v>
      </c>
    </row>
    <row r="23" spans="1:15" x14ac:dyDescent="0.25">
      <c r="A23" s="76">
        <v>20</v>
      </c>
      <c r="B23" s="77">
        <f>July!AI15</f>
        <v>0</v>
      </c>
      <c r="C23" s="77">
        <f>August!AK15</f>
        <v>0</v>
      </c>
      <c r="D23" s="77">
        <f>September!AK15</f>
        <v>0</v>
      </c>
      <c r="E23" s="77">
        <f>October!AK15</f>
        <v>0</v>
      </c>
      <c r="F23" s="77">
        <f>November!AK15</f>
        <v>0</v>
      </c>
      <c r="G23" s="77">
        <f>December!AK15</f>
        <v>0</v>
      </c>
      <c r="H23" s="77">
        <f>January!AK15</f>
        <v>0</v>
      </c>
      <c r="I23" s="77">
        <f>February!AK15</f>
        <v>0</v>
      </c>
      <c r="J23" s="77">
        <f>March!AK15</f>
        <v>0</v>
      </c>
      <c r="K23" s="77">
        <f>April!AK15</f>
        <v>0</v>
      </c>
      <c r="L23" s="77">
        <f>May!AK15</f>
        <v>0</v>
      </c>
      <c r="M23" s="77">
        <f>June!AK15</f>
        <v>0</v>
      </c>
      <c r="N23" s="75">
        <f t="shared" si="1"/>
        <v>0</v>
      </c>
    </row>
    <row r="24" spans="1:15" x14ac:dyDescent="0.25">
      <c r="A24" s="76">
        <v>21</v>
      </c>
      <c r="B24" s="77">
        <f>July!AI16</f>
        <v>0</v>
      </c>
      <c r="C24" s="77">
        <f>August!AK16</f>
        <v>0</v>
      </c>
      <c r="D24" s="77">
        <f>September!AK16</f>
        <v>0</v>
      </c>
      <c r="E24" s="77">
        <f>October!AK16</f>
        <v>0</v>
      </c>
      <c r="F24" s="77">
        <f>November!AK16</f>
        <v>0</v>
      </c>
      <c r="G24" s="77">
        <f>December!AK16</f>
        <v>0</v>
      </c>
      <c r="H24" s="77">
        <f>January!AK16</f>
        <v>0</v>
      </c>
      <c r="I24" s="77">
        <f>February!AK16</f>
        <v>0</v>
      </c>
      <c r="J24" s="77">
        <f>March!AK16</f>
        <v>0</v>
      </c>
      <c r="K24" s="77">
        <f>April!AK16</f>
        <v>0</v>
      </c>
      <c r="L24" s="77">
        <f>May!AK16</f>
        <v>0</v>
      </c>
      <c r="M24" s="77">
        <f>June!AK16</f>
        <v>0</v>
      </c>
      <c r="N24" s="75">
        <f t="shared" si="1"/>
        <v>0</v>
      </c>
    </row>
    <row r="25" spans="1:15" x14ac:dyDescent="0.25">
      <c r="A25" s="76">
        <v>22</v>
      </c>
      <c r="B25" s="77">
        <f>July!AI17</f>
        <v>0</v>
      </c>
      <c r="C25" s="77">
        <f>August!AK17</f>
        <v>0</v>
      </c>
      <c r="D25" s="77">
        <f>September!AK17</f>
        <v>0</v>
      </c>
      <c r="E25" s="77">
        <f>October!AK17</f>
        <v>0</v>
      </c>
      <c r="F25" s="77">
        <f>November!AK17</f>
        <v>0</v>
      </c>
      <c r="G25" s="77">
        <f>December!AK17</f>
        <v>0</v>
      </c>
      <c r="H25" s="77">
        <f>January!AK17</f>
        <v>0</v>
      </c>
      <c r="I25" s="77">
        <f>February!AK17</f>
        <v>0</v>
      </c>
      <c r="J25" s="77">
        <f>March!AK17</f>
        <v>0</v>
      </c>
      <c r="K25" s="77">
        <f>April!AK17</f>
        <v>0</v>
      </c>
      <c r="L25" s="77">
        <f>May!AK17</f>
        <v>0</v>
      </c>
      <c r="M25" s="77">
        <f>June!AK17</f>
        <v>0</v>
      </c>
      <c r="N25" s="75">
        <f t="shared" si="1"/>
        <v>0</v>
      </c>
    </row>
    <row r="26" spans="1:15" x14ac:dyDescent="0.25">
      <c r="A26" s="76">
        <v>23</v>
      </c>
      <c r="B26" s="77">
        <f>July!AI18</f>
        <v>0</v>
      </c>
      <c r="C26" s="77">
        <f>August!AK18</f>
        <v>0</v>
      </c>
      <c r="D26" s="77">
        <f>September!AK18</f>
        <v>0</v>
      </c>
      <c r="E26" s="77">
        <f>October!AK18</f>
        <v>0</v>
      </c>
      <c r="F26" s="77">
        <f>November!AK18</f>
        <v>0</v>
      </c>
      <c r="G26" s="77">
        <f>December!AK18</f>
        <v>0</v>
      </c>
      <c r="H26" s="77">
        <f>January!AK18</f>
        <v>0</v>
      </c>
      <c r="I26" s="77">
        <f>February!AK18</f>
        <v>0</v>
      </c>
      <c r="J26" s="77">
        <f>March!AK18</f>
        <v>0</v>
      </c>
      <c r="K26" s="77">
        <f>April!AK18</f>
        <v>0</v>
      </c>
      <c r="L26" s="77">
        <f>May!AK18</f>
        <v>0</v>
      </c>
      <c r="M26" s="77">
        <f>June!AK18</f>
        <v>0</v>
      </c>
      <c r="N26" s="75">
        <f t="shared" si="1"/>
        <v>0</v>
      </c>
    </row>
    <row r="27" spans="1:15" x14ac:dyDescent="0.25">
      <c r="A27" s="76">
        <v>24</v>
      </c>
      <c r="B27" s="77">
        <f>July!AI19</f>
        <v>0</v>
      </c>
      <c r="C27" s="77">
        <f>August!AK19</f>
        <v>0</v>
      </c>
      <c r="D27" s="77">
        <f>September!AK19</f>
        <v>0</v>
      </c>
      <c r="E27" s="77">
        <f>October!AK19</f>
        <v>0</v>
      </c>
      <c r="F27" s="77">
        <f>November!AK19</f>
        <v>0</v>
      </c>
      <c r="G27" s="77">
        <f>December!AK19</f>
        <v>0</v>
      </c>
      <c r="H27" s="77">
        <f>January!AK19</f>
        <v>0</v>
      </c>
      <c r="I27" s="77">
        <f>February!AK19</f>
        <v>0</v>
      </c>
      <c r="J27" s="77">
        <f>March!AK19</f>
        <v>0</v>
      </c>
      <c r="K27" s="77">
        <f>April!AK19</f>
        <v>0</v>
      </c>
      <c r="L27" s="77">
        <f>May!AK19</f>
        <v>0</v>
      </c>
      <c r="M27" s="77">
        <f>June!AK19</f>
        <v>0</v>
      </c>
      <c r="N27" s="75">
        <f t="shared" si="1"/>
        <v>0</v>
      </c>
    </row>
    <row r="28" spans="1:15" x14ac:dyDescent="0.25">
      <c r="A28" s="76">
        <v>25</v>
      </c>
      <c r="B28" s="77">
        <f>July!AI20</f>
        <v>0</v>
      </c>
      <c r="C28" s="77">
        <f>August!AK20</f>
        <v>0</v>
      </c>
      <c r="D28" s="77">
        <f>September!AK20</f>
        <v>0</v>
      </c>
      <c r="E28" s="77">
        <f>October!AK20</f>
        <v>0</v>
      </c>
      <c r="F28" s="77">
        <f>November!AK20</f>
        <v>0</v>
      </c>
      <c r="G28" s="77">
        <f>December!AK20</f>
        <v>0</v>
      </c>
      <c r="H28" s="77">
        <f>January!AK20</f>
        <v>0</v>
      </c>
      <c r="I28" s="77">
        <f>February!AK20</f>
        <v>0</v>
      </c>
      <c r="J28" s="77">
        <f>March!AK20</f>
        <v>0</v>
      </c>
      <c r="K28" s="77">
        <f>April!AK20</f>
        <v>0</v>
      </c>
      <c r="L28" s="77">
        <f>May!AK20</f>
        <v>0</v>
      </c>
      <c r="M28" s="77">
        <f>June!AK20</f>
        <v>0</v>
      </c>
      <c r="N28" s="75">
        <f t="shared" si="1"/>
        <v>0</v>
      </c>
    </row>
    <row r="29" spans="1:15" x14ac:dyDescent="0.25">
      <c r="A29" s="76">
        <v>26</v>
      </c>
      <c r="B29" s="77">
        <f>July!AI21</f>
        <v>0</v>
      </c>
      <c r="C29" s="77">
        <f>August!AK21</f>
        <v>0</v>
      </c>
      <c r="D29" s="77">
        <f>September!AK21</f>
        <v>0</v>
      </c>
      <c r="E29" s="77">
        <f>October!AK21</f>
        <v>0</v>
      </c>
      <c r="F29" s="77">
        <f>November!AK21</f>
        <v>0</v>
      </c>
      <c r="G29" s="77">
        <f>December!AK21</f>
        <v>0</v>
      </c>
      <c r="H29" s="77">
        <f>January!AK21</f>
        <v>0</v>
      </c>
      <c r="I29" s="77">
        <f>February!AK21</f>
        <v>0</v>
      </c>
      <c r="J29" s="77">
        <f>March!AK21</f>
        <v>0</v>
      </c>
      <c r="K29" s="77">
        <f>April!AK21</f>
        <v>0</v>
      </c>
      <c r="L29" s="77">
        <f>May!AK21</f>
        <v>0</v>
      </c>
      <c r="M29" s="77">
        <f>June!AK21</f>
        <v>0</v>
      </c>
      <c r="N29" s="75">
        <f t="shared" si="1"/>
        <v>0</v>
      </c>
    </row>
    <row r="30" spans="1:15" x14ac:dyDescent="0.25">
      <c r="A30" s="76">
        <v>27</v>
      </c>
      <c r="B30" s="77">
        <f>July!AI22</f>
        <v>0</v>
      </c>
      <c r="C30" s="77">
        <f>August!AK22</f>
        <v>0</v>
      </c>
      <c r="D30" s="77">
        <f>September!AK22</f>
        <v>0</v>
      </c>
      <c r="E30" s="77">
        <f>October!AK22</f>
        <v>0</v>
      </c>
      <c r="F30" s="77">
        <f>November!AK22</f>
        <v>0</v>
      </c>
      <c r="G30" s="77">
        <f>December!AK22</f>
        <v>0</v>
      </c>
      <c r="H30" s="77">
        <f>January!AK22</f>
        <v>0</v>
      </c>
      <c r="I30" s="77">
        <f>February!AK22</f>
        <v>0</v>
      </c>
      <c r="J30" s="77">
        <f>March!AK22</f>
        <v>0</v>
      </c>
      <c r="K30" s="77">
        <f>April!AK22</f>
        <v>0</v>
      </c>
      <c r="L30" s="77">
        <f>May!AK22</f>
        <v>0</v>
      </c>
      <c r="M30" s="77">
        <f>June!AK22</f>
        <v>0</v>
      </c>
      <c r="N30" s="75">
        <f t="shared" si="1"/>
        <v>0</v>
      </c>
    </row>
    <row r="31" spans="1:15" x14ac:dyDescent="0.25">
      <c r="A31" s="76">
        <v>28</v>
      </c>
      <c r="B31" s="77">
        <f>July!AI23</f>
        <v>0</v>
      </c>
      <c r="C31" s="77">
        <f>August!AK23</f>
        <v>0</v>
      </c>
      <c r="D31" s="77">
        <f>September!AK23</f>
        <v>0</v>
      </c>
      <c r="E31" s="77">
        <f>October!AK23</f>
        <v>0</v>
      </c>
      <c r="F31" s="77">
        <f>November!AK23</f>
        <v>0</v>
      </c>
      <c r="G31" s="77">
        <f>December!AK23</f>
        <v>0</v>
      </c>
      <c r="H31" s="77">
        <f>January!AK23</f>
        <v>0</v>
      </c>
      <c r="I31" s="77">
        <f>February!AK23</f>
        <v>0</v>
      </c>
      <c r="J31" s="77">
        <f>March!AK23</f>
        <v>0</v>
      </c>
      <c r="K31" s="77">
        <f>April!AK23</f>
        <v>0</v>
      </c>
      <c r="L31" s="77">
        <f>May!AK23</f>
        <v>0</v>
      </c>
      <c r="M31" s="77">
        <f>June!AK23</f>
        <v>0</v>
      </c>
      <c r="N31" s="75">
        <f t="shared" si="1"/>
        <v>0</v>
      </c>
    </row>
    <row r="32" spans="1:15" x14ac:dyDescent="0.25">
      <c r="A32" s="76">
        <v>29</v>
      </c>
      <c r="B32" s="77">
        <f>July!AI24</f>
        <v>0</v>
      </c>
      <c r="C32" s="77">
        <f>August!AK24</f>
        <v>0</v>
      </c>
      <c r="D32" s="77">
        <f>September!AK24</f>
        <v>0</v>
      </c>
      <c r="E32" s="77">
        <f>October!AK24</f>
        <v>0</v>
      </c>
      <c r="F32" s="77">
        <f>November!AK24</f>
        <v>0</v>
      </c>
      <c r="G32" s="77">
        <f>December!AK24</f>
        <v>0</v>
      </c>
      <c r="H32" s="77">
        <f>January!AK24</f>
        <v>0</v>
      </c>
      <c r="I32" s="77">
        <f>February!AK24</f>
        <v>0</v>
      </c>
      <c r="J32" s="77">
        <f>March!AK24</f>
        <v>0</v>
      </c>
      <c r="K32" s="77">
        <f>April!AK24</f>
        <v>0</v>
      </c>
      <c r="L32" s="77">
        <f>May!AK24</f>
        <v>0</v>
      </c>
      <c r="M32" s="77">
        <f>June!AK24</f>
        <v>0</v>
      </c>
      <c r="N32" s="75">
        <f t="shared" si="1"/>
        <v>0</v>
      </c>
    </row>
    <row r="33" spans="1:15" x14ac:dyDescent="0.25">
      <c r="A33" s="76">
        <v>30</v>
      </c>
      <c r="B33" s="77">
        <f>July!AI25</f>
        <v>0</v>
      </c>
      <c r="C33" s="77">
        <f>August!AK25</f>
        <v>0</v>
      </c>
      <c r="D33" s="77">
        <f>September!AK25</f>
        <v>0</v>
      </c>
      <c r="E33" s="77">
        <f>October!AK25</f>
        <v>0</v>
      </c>
      <c r="F33" s="77">
        <f>November!AK25</f>
        <v>0</v>
      </c>
      <c r="G33" s="77">
        <f>December!AK25</f>
        <v>0</v>
      </c>
      <c r="H33" s="77">
        <f>January!AK25</f>
        <v>0</v>
      </c>
      <c r="I33" s="77">
        <f>February!AK25</f>
        <v>0</v>
      </c>
      <c r="J33" s="77">
        <f>March!AK25</f>
        <v>0</v>
      </c>
      <c r="K33" s="77">
        <f>April!AK25</f>
        <v>0</v>
      </c>
      <c r="L33" s="77">
        <f>May!AK25</f>
        <v>0</v>
      </c>
      <c r="M33" s="77">
        <f>June!AK25</f>
        <v>0</v>
      </c>
      <c r="N33" s="75">
        <f t="shared" si="1"/>
        <v>0</v>
      </c>
    </row>
    <row r="34" spans="1:15" x14ac:dyDescent="0.25">
      <c r="A34" s="76">
        <v>31</v>
      </c>
      <c r="B34" s="77">
        <f>July!AI26</f>
        <v>0</v>
      </c>
      <c r="C34" s="77">
        <f>August!AK26</f>
        <v>0</v>
      </c>
      <c r="D34" s="77">
        <f>September!AK26</f>
        <v>0</v>
      </c>
      <c r="E34" s="77">
        <f>October!AK26</f>
        <v>0</v>
      </c>
      <c r="F34" s="77">
        <f>November!AK26</f>
        <v>0</v>
      </c>
      <c r="G34" s="77">
        <f>December!AK26</f>
        <v>0</v>
      </c>
      <c r="H34" s="77">
        <f>January!AK26</f>
        <v>0</v>
      </c>
      <c r="I34" s="77">
        <f>February!AK26</f>
        <v>0</v>
      </c>
      <c r="J34" s="77">
        <f>March!AK26</f>
        <v>0</v>
      </c>
      <c r="K34" s="77">
        <f>April!AK26</f>
        <v>0</v>
      </c>
      <c r="L34" s="77">
        <f>May!AK26</f>
        <v>0</v>
      </c>
      <c r="M34" s="77">
        <f>June!AK26</f>
        <v>0</v>
      </c>
      <c r="N34" s="75">
        <f t="shared" si="1"/>
        <v>0</v>
      </c>
    </row>
    <row r="35" spans="1:15" x14ac:dyDescent="0.25">
      <c r="A35" s="76">
        <v>32</v>
      </c>
      <c r="B35" s="77">
        <f>July!AI27</f>
        <v>0</v>
      </c>
      <c r="C35" s="77">
        <f>August!AK27</f>
        <v>0</v>
      </c>
      <c r="D35" s="77">
        <f>September!AK27</f>
        <v>0</v>
      </c>
      <c r="E35" s="77">
        <f>October!AK27</f>
        <v>0</v>
      </c>
      <c r="F35" s="77">
        <f>November!AK27</f>
        <v>0</v>
      </c>
      <c r="G35" s="77">
        <f>December!AK27</f>
        <v>0</v>
      </c>
      <c r="H35" s="77">
        <f>January!AK27</f>
        <v>0</v>
      </c>
      <c r="I35" s="77">
        <f>February!AK27</f>
        <v>0</v>
      </c>
      <c r="J35" s="77">
        <f>March!AK27</f>
        <v>0</v>
      </c>
      <c r="K35" s="77">
        <f>April!AK27</f>
        <v>0</v>
      </c>
      <c r="L35" s="77">
        <f>May!AK27</f>
        <v>0</v>
      </c>
      <c r="M35" s="77">
        <f>June!AK27</f>
        <v>0</v>
      </c>
      <c r="N35" s="75">
        <f t="shared" si="1"/>
        <v>0</v>
      </c>
    </row>
    <row r="36" spans="1:15" x14ac:dyDescent="0.25">
      <c r="A36" s="76">
        <v>33</v>
      </c>
      <c r="B36" s="77">
        <f>July!AN12</f>
        <v>0</v>
      </c>
      <c r="C36" s="77">
        <f>August!AP12</f>
        <v>0</v>
      </c>
      <c r="D36" s="77">
        <f>September!AP12</f>
        <v>0</v>
      </c>
      <c r="E36" s="77">
        <f>October!AP12</f>
        <v>0</v>
      </c>
      <c r="F36" s="77">
        <f>November!AP12</f>
        <v>0</v>
      </c>
      <c r="G36" s="77">
        <f>December!AP12</f>
        <v>0</v>
      </c>
      <c r="H36" s="77">
        <f>January!AP12</f>
        <v>0</v>
      </c>
      <c r="I36" s="77">
        <f>February!AP12</f>
        <v>0</v>
      </c>
      <c r="J36" s="77">
        <f>March!AP12</f>
        <v>0</v>
      </c>
      <c r="K36" s="77">
        <f>April!AP12</f>
        <v>0</v>
      </c>
      <c r="L36" s="77">
        <f>May!AP12</f>
        <v>0</v>
      </c>
      <c r="M36" s="77">
        <f>June!AP12</f>
        <v>0</v>
      </c>
      <c r="N36" s="75">
        <f t="shared" si="1"/>
        <v>0</v>
      </c>
      <c r="O36" t="s">
        <v>246</v>
      </c>
    </row>
    <row r="37" spans="1:15" x14ac:dyDescent="0.25">
      <c r="A37" s="76">
        <v>34</v>
      </c>
      <c r="B37" s="77">
        <f>July!AN13</f>
        <v>0</v>
      </c>
      <c r="C37" s="77">
        <f>August!AP13</f>
        <v>0</v>
      </c>
      <c r="D37" s="77">
        <f>September!AP13</f>
        <v>0</v>
      </c>
      <c r="E37" s="77">
        <f>October!AP13</f>
        <v>0</v>
      </c>
      <c r="F37" s="77">
        <f>November!AP13</f>
        <v>0</v>
      </c>
      <c r="G37" s="77">
        <f>December!AP13</f>
        <v>0</v>
      </c>
      <c r="H37" s="77">
        <f>January!AP13</f>
        <v>0</v>
      </c>
      <c r="I37" s="77">
        <f>February!AP13</f>
        <v>0</v>
      </c>
      <c r="J37" s="77">
        <f>March!AP13</f>
        <v>0</v>
      </c>
      <c r="K37" s="77">
        <f>April!AP13</f>
        <v>0</v>
      </c>
      <c r="L37" s="77">
        <f>May!AP13</f>
        <v>0</v>
      </c>
      <c r="M37" s="77">
        <f>June!AP13</f>
        <v>0</v>
      </c>
      <c r="N37" s="75">
        <f t="shared" si="1"/>
        <v>0</v>
      </c>
    </row>
    <row r="38" spans="1:15" x14ac:dyDescent="0.25">
      <c r="A38" s="76">
        <v>35</v>
      </c>
      <c r="B38" s="77">
        <f>July!AN14</f>
        <v>0</v>
      </c>
      <c r="C38" s="77">
        <f>August!AP14</f>
        <v>0</v>
      </c>
      <c r="D38" s="77">
        <f>September!AP14</f>
        <v>0</v>
      </c>
      <c r="E38" s="77">
        <f>October!AP14</f>
        <v>0</v>
      </c>
      <c r="F38" s="77">
        <f>November!AP14</f>
        <v>0</v>
      </c>
      <c r="G38" s="77">
        <f>December!AP14</f>
        <v>0</v>
      </c>
      <c r="H38" s="77">
        <f>January!AP14</f>
        <v>0</v>
      </c>
      <c r="I38" s="77">
        <f>February!AP14</f>
        <v>0</v>
      </c>
      <c r="J38" s="77">
        <f>March!AP14</f>
        <v>0</v>
      </c>
      <c r="K38" s="77">
        <f>April!AP14</f>
        <v>0</v>
      </c>
      <c r="L38" s="77">
        <f>May!AP14</f>
        <v>0</v>
      </c>
      <c r="M38" s="77">
        <f>June!AP14</f>
        <v>0</v>
      </c>
      <c r="N38" s="75">
        <f t="shared" si="1"/>
        <v>0</v>
      </c>
    </row>
    <row r="39" spans="1:15" x14ac:dyDescent="0.25">
      <c r="A39" s="76">
        <v>36</v>
      </c>
      <c r="B39" s="77">
        <f>July!AN15</f>
        <v>0</v>
      </c>
      <c r="C39" s="77">
        <f>August!AP15</f>
        <v>0</v>
      </c>
      <c r="D39" s="77">
        <f>September!AP15</f>
        <v>0</v>
      </c>
      <c r="E39" s="77">
        <f>October!AP15</f>
        <v>0</v>
      </c>
      <c r="F39" s="77">
        <f>November!AP15</f>
        <v>0</v>
      </c>
      <c r="G39" s="77">
        <f>December!AP15</f>
        <v>0</v>
      </c>
      <c r="H39" s="77">
        <f>January!AP15</f>
        <v>0</v>
      </c>
      <c r="I39" s="77">
        <f>February!AP15</f>
        <v>0</v>
      </c>
      <c r="J39" s="77">
        <f>March!AP15</f>
        <v>0</v>
      </c>
      <c r="K39" s="77">
        <f>April!AP15</f>
        <v>0</v>
      </c>
      <c r="L39" s="77">
        <f>May!AP15</f>
        <v>0</v>
      </c>
      <c r="M39" s="77">
        <f>June!AP15</f>
        <v>0</v>
      </c>
      <c r="N39" s="75">
        <f t="shared" si="1"/>
        <v>0</v>
      </c>
    </row>
    <row r="40" spans="1:15" x14ac:dyDescent="0.25">
      <c r="A40" s="76">
        <v>37</v>
      </c>
      <c r="B40" s="77">
        <f>July!AN16</f>
        <v>0</v>
      </c>
      <c r="C40" s="77">
        <f>August!AP16</f>
        <v>0</v>
      </c>
      <c r="D40" s="77">
        <f>September!AP16</f>
        <v>0</v>
      </c>
      <c r="E40" s="77">
        <f>October!AP16</f>
        <v>0</v>
      </c>
      <c r="F40" s="77">
        <f>November!AP16</f>
        <v>0</v>
      </c>
      <c r="G40" s="77">
        <f>December!AP16</f>
        <v>0</v>
      </c>
      <c r="H40" s="77">
        <f>January!AP16</f>
        <v>0</v>
      </c>
      <c r="I40" s="77">
        <f>February!AP16</f>
        <v>0</v>
      </c>
      <c r="J40" s="77">
        <f>March!AP16</f>
        <v>0</v>
      </c>
      <c r="K40" s="77">
        <f>April!AP16</f>
        <v>0</v>
      </c>
      <c r="L40" s="77">
        <f>May!AP16</f>
        <v>0</v>
      </c>
      <c r="M40" s="77">
        <f>June!AP16</f>
        <v>0</v>
      </c>
      <c r="N40" s="75">
        <f t="shared" si="1"/>
        <v>0</v>
      </c>
    </row>
    <row r="41" spans="1:15" x14ac:dyDescent="0.25">
      <c r="A41" s="76">
        <v>38</v>
      </c>
      <c r="B41" s="77">
        <f>July!AN17</f>
        <v>0</v>
      </c>
      <c r="C41" s="77">
        <f>August!AP17</f>
        <v>0</v>
      </c>
      <c r="D41" s="77">
        <f>September!AP17</f>
        <v>0</v>
      </c>
      <c r="E41" s="77">
        <f>October!AP17</f>
        <v>0</v>
      </c>
      <c r="F41" s="77">
        <f>November!AP17</f>
        <v>0</v>
      </c>
      <c r="G41" s="77">
        <f>December!AP17</f>
        <v>0</v>
      </c>
      <c r="H41" s="77">
        <f>January!AP17</f>
        <v>0</v>
      </c>
      <c r="I41" s="77">
        <f>February!AP17</f>
        <v>0</v>
      </c>
      <c r="J41" s="77">
        <f>March!AP17</f>
        <v>0</v>
      </c>
      <c r="K41" s="77">
        <f>April!AP17</f>
        <v>0</v>
      </c>
      <c r="L41" s="77">
        <f>May!AP17</f>
        <v>0</v>
      </c>
      <c r="M41" s="77">
        <f>June!AP17</f>
        <v>0</v>
      </c>
      <c r="N41" s="75">
        <f t="shared" si="1"/>
        <v>0</v>
      </c>
    </row>
    <row r="42" spans="1:15" x14ac:dyDescent="0.25">
      <c r="A42" s="76">
        <v>39</v>
      </c>
      <c r="B42" s="77">
        <f>July!AN18</f>
        <v>0</v>
      </c>
      <c r="C42" s="77">
        <f>August!AP18</f>
        <v>0</v>
      </c>
      <c r="D42" s="77">
        <f>September!AP18</f>
        <v>0</v>
      </c>
      <c r="E42" s="77">
        <f>October!AP18</f>
        <v>0</v>
      </c>
      <c r="F42" s="77">
        <f>November!AP18</f>
        <v>0</v>
      </c>
      <c r="G42" s="77">
        <f>December!AP18</f>
        <v>0</v>
      </c>
      <c r="H42" s="77">
        <f>January!AP18</f>
        <v>0</v>
      </c>
      <c r="I42" s="77">
        <f>February!AP18</f>
        <v>0</v>
      </c>
      <c r="J42" s="77">
        <f>March!AP18</f>
        <v>0</v>
      </c>
      <c r="K42" s="77">
        <f>April!AP18</f>
        <v>0</v>
      </c>
      <c r="L42" s="77">
        <f>May!AP18</f>
        <v>0</v>
      </c>
      <c r="M42" s="77">
        <f>June!AP18</f>
        <v>0</v>
      </c>
      <c r="N42" s="75">
        <f t="shared" si="1"/>
        <v>0</v>
      </c>
    </row>
    <row r="43" spans="1:15" x14ac:dyDescent="0.25">
      <c r="A43" s="76">
        <v>40</v>
      </c>
      <c r="B43" s="77">
        <f>July!AN19</f>
        <v>0</v>
      </c>
      <c r="C43" s="77">
        <f>August!AP19</f>
        <v>0</v>
      </c>
      <c r="D43" s="77">
        <f>September!AP19</f>
        <v>0</v>
      </c>
      <c r="E43" s="77">
        <f>October!AP19</f>
        <v>0</v>
      </c>
      <c r="F43" s="77">
        <f>November!AP19</f>
        <v>0</v>
      </c>
      <c r="G43" s="77">
        <f>December!AP19</f>
        <v>0</v>
      </c>
      <c r="H43" s="77">
        <f>January!AP19</f>
        <v>0</v>
      </c>
      <c r="I43" s="77">
        <f>February!AP19</f>
        <v>0</v>
      </c>
      <c r="J43" s="77">
        <f>March!AP19</f>
        <v>0</v>
      </c>
      <c r="K43" s="77">
        <f>April!AP19</f>
        <v>0</v>
      </c>
      <c r="L43" s="77">
        <f>May!AP19</f>
        <v>0</v>
      </c>
      <c r="M43" s="77">
        <f>June!AP19</f>
        <v>0</v>
      </c>
      <c r="N43" s="75">
        <f t="shared" si="1"/>
        <v>0</v>
      </c>
    </row>
    <row r="44" spans="1:15" x14ac:dyDescent="0.25">
      <c r="A44" s="76">
        <v>41</v>
      </c>
      <c r="B44" s="77">
        <f>July!AN20</f>
        <v>0</v>
      </c>
      <c r="C44" s="77">
        <f>August!AP20</f>
        <v>0</v>
      </c>
      <c r="D44" s="77">
        <f>September!AP20</f>
        <v>0</v>
      </c>
      <c r="E44" s="77">
        <f>October!AP20</f>
        <v>0</v>
      </c>
      <c r="F44" s="77">
        <f>November!AP20</f>
        <v>0</v>
      </c>
      <c r="G44" s="77">
        <f>December!AP20</f>
        <v>0</v>
      </c>
      <c r="H44" s="77">
        <f>January!AP20</f>
        <v>0</v>
      </c>
      <c r="I44" s="77">
        <f>February!AP20</f>
        <v>0</v>
      </c>
      <c r="J44" s="77">
        <f>March!AP20</f>
        <v>0</v>
      </c>
      <c r="K44" s="77">
        <f>April!AP20</f>
        <v>0</v>
      </c>
      <c r="L44" s="77">
        <f>May!AP20</f>
        <v>0</v>
      </c>
      <c r="M44" s="77">
        <f>June!AP20</f>
        <v>0</v>
      </c>
      <c r="N44" s="75">
        <f t="shared" si="1"/>
        <v>0</v>
      </c>
    </row>
    <row r="45" spans="1:15" x14ac:dyDescent="0.25">
      <c r="A45" s="76">
        <v>42</v>
      </c>
      <c r="B45" s="77">
        <f>July!AN21</f>
        <v>0</v>
      </c>
      <c r="C45" s="77">
        <f>August!AP21</f>
        <v>0</v>
      </c>
      <c r="D45" s="77">
        <f>September!AP21</f>
        <v>0</v>
      </c>
      <c r="E45" s="77">
        <f>October!AP21</f>
        <v>0</v>
      </c>
      <c r="F45" s="77">
        <f>November!AP21</f>
        <v>0</v>
      </c>
      <c r="G45" s="77">
        <f>December!AP21</f>
        <v>0</v>
      </c>
      <c r="H45" s="77">
        <f>January!AP21</f>
        <v>0</v>
      </c>
      <c r="I45" s="77">
        <f>February!AP21</f>
        <v>0</v>
      </c>
      <c r="J45" s="77">
        <f>March!AP21</f>
        <v>0</v>
      </c>
      <c r="K45" s="77">
        <f>April!AP21</f>
        <v>0</v>
      </c>
      <c r="L45" s="77">
        <f>May!AP21</f>
        <v>0</v>
      </c>
      <c r="M45" s="77">
        <f>June!AP21</f>
        <v>0</v>
      </c>
      <c r="N45" s="75">
        <f t="shared" si="1"/>
        <v>0</v>
      </c>
    </row>
    <row r="46" spans="1:15" x14ac:dyDescent="0.25">
      <c r="A46" s="76">
        <v>43</v>
      </c>
      <c r="B46" s="77">
        <f>July!AN22</f>
        <v>0</v>
      </c>
      <c r="C46" s="77">
        <f>August!AP22</f>
        <v>0</v>
      </c>
      <c r="D46" s="77">
        <f>September!AP22</f>
        <v>0</v>
      </c>
      <c r="E46" s="77">
        <f>October!AP22</f>
        <v>0</v>
      </c>
      <c r="F46" s="77">
        <f>November!AP22</f>
        <v>0</v>
      </c>
      <c r="G46" s="77">
        <f>December!AP22</f>
        <v>0</v>
      </c>
      <c r="H46" s="77">
        <f>January!AP22</f>
        <v>0</v>
      </c>
      <c r="I46" s="77">
        <f>February!AP22</f>
        <v>0</v>
      </c>
      <c r="J46" s="77">
        <f>March!AP22</f>
        <v>0</v>
      </c>
      <c r="K46" s="77">
        <f>April!AP22</f>
        <v>0</v>
      </c>
      <c r="L46" s="77">
        <f>May!AP22</f>
        <v>0</v>
      </c>
      <c r="M46" s="77">
        <f>June!AP22</f>
        <v>0</v>
      </c>
      <c r="N46" s="75">
        <f t="shared" si="1"/>
        <v>0</v>
      </c>
    </row>
    <row r="47" spans="1:15" x14ac:dyDescent="0.25">
      <c r="A47" s="76">
        <v>44</v>
      </c>
      <c r="B47" s="77">
        <f>July!AN23</f>
        <v>0</v>
      </c>
      <c r="C47" s="77">
        <f>August!AP23</f>
        <v>0</v>
      </c>
      <c r="D47" s="77">
        <f>September!AP23</f>
        <v>0</v>
      </c>
      <c r="E47" s="77">
        <f>October!AP23</f>
        <v>0</v>
      </c>
      <c r="F47" s="77">
        <f>November!AP23</f>
        <v>0</v>
      </c>
      <c r="G47" s="77">
        <f>December!AP23</f>
        <v>0</v>
      </c>
      <c r="H47" s="77">
        <f>January!AP23</f>
        <v>0</v>
      </c>
      <c r="I47" s="77">
        <f>February!AP23</f>
        <v>0</v>
      </c>
      <c r="J47" s="77">
        <f>March!AP23</f>
        <v>0</v>
      </c>
      <c r="K47" s="77">
        <f>April!AP23</f>
        <v>0</v>
      </c>
      <c r="L47" s="77">
        <f>May!AP23</f>
        <v>0</v>
      </c>
      <c r="M47" s="77">
        <f>June!AP23</f>
        <v>0</v>
      </c>
      <c r="N47" s="75">
        <f t="shared" si="1"/>
        <v>0</v>
      </c>
    </row>
    <row r="48" spans="1:15" x14ac:dyDescent="0.25">
      <c r="A48" s="76">
        <v>45</v>
      </c>
      <c r="B48" s="77">
        <f>July!AN24</f>
        <v>0</v>
      </c>
      <c r="C48" s="77">
        <f>August!AP24</f>
        <v>0</v>
      </c>
      <c r="D48" s="77">
        <f>September!AP24</f>
        <v>0</v>
      </c>
      <c r="E48" s="77">
        <f>October!AP24</f>
        <v>0</v>
      </c>
      <c r="F48" s="77">
        <f>November!AP24</f>
        <v>0</v>
      </c>
      <c r="G48" s="77">
        <f>December!AP24</f>
        <v>0</v>
      </c>
      <c r="H48" s="77">
        <f>January!AP24</f>
        <v>0</v>
      </c>
      <c r="I48" s="77">
        <f>February!AP24</f>
        <v>0</v>
      </c>
      <c r="J48" s="77">
        <f>March!AP24</f>
        <v>0</v>
      </c>
      <c r="K48" s="77">
        <f>April!AP24</f>
        <v>0</v>
      </c>
      <c r="L48" s="77">
        <f>May!AP24</f>
        <v>0</v>
      </c>
      <c r="M48" s="77">
        <f>June!AP24</f>
        <v>0</v>
      </c>
      <c r="N48" s="75">
        <f t="shared" si="1"/>
        <v>0</v>
      </c>
    </row>
    <row r="49" spans="1:15" x14ac:dyDescent="0.25">
      <c r="A49" s="76">
        <v>46</v>
      </c>
      <c r="B49" s="77">
        <f>July!AN25</f>
        <v>0</v>
      </c>
      <c r="C49" s="77">
        <f>August!AP25</f>
        <v>0</v>
      </c>
      <c r="D49" s="77">
        <f>September!AP25</f>
        <v>0</v>
      </c>
      <c r="E49" s="77">
        <f>October!AP25</f>
        <v>0</v>
      </c>
      <c r="F49" s="77">
        <f>November!AP25</f>
        <v>0</v>
      </c>
      <c r="G49" s="77">
        <f>December!AP25</f>
        <v>0</v>
      </c>
      <c r="H49" s="77">
        <f>January!AP25</f>
        <v>0</v>
      </c>
      <c r="I49" s="77">
        <f>February!AP25</f>
        <v>0</v>
      </c>
      <c r="J49" s="77">
        <f>March!AP25</f>
        <v>0</v>
      </c>
      <c r="K49" s="77">
        <f>April!AP25</f>
        <v>0</v>
      </c>
      <c r="L49" s="77">
        <f>May!AP25</f>
        <v>0</v>
      </c>
      <c r="M49" s="77">
        <f>June!AP25</f>
        <v>0</v>
      </c>
      <c r="N49" s="75">
        <f t="shared" si="1"/>
        <v>0</v>
      </c>
    </row>
    <row r="50" spans="1:15" x14ac:dyDescent="0.25">
      <c r="A50" s="76">
        <v>47</v>
      </c>
      <c r="B50" s="77">
        <f>July!AN26</f>
        <v>0</v>
      </c>
      <c r="C50" s="77">
        <f>August!AP26</f>
        <v>0</v>
      </c>
      <c r="D50" s="77">
        <f>September!AP26</f>
        <v>0</v>
      </c>
      <c r="E50" s="77">
        <f>October!AP26</f>
        <v>0</v>
      </c>
      <c r="F50" s="77">
        <f>November!AP26</f>
        <v>0</v>
      </c>
      <c r="G50" s="77">
        <f>December!AP26</f>
        <v>0</v>
      </c>
      <c r="H50" s="77">
        <f>January!AP26</f>
        <v>0</v>
      </c>
      <c r="I50" s="77">
        <f>February!AP26</f>
        <v>0</v>
      </c>
      <c r="J50" s="77">
        <f>March!AP26</f>
        <v>0</v>
      </c>
      <c r="K50" s="77">
        <f>April!AP26</f>
        <v>0</v>
      </c>
      <c r="L50" s="77">
        <f>May!AP26</f>
        <v>0</v>
      </c>
      <c r="M50" s="77">
        <f>June!AP26</f>
        <v>0</v>
      </c>
      <c r="N50" s="75">
        <f t="shared" si="1"/>
        <v>0</v>
      </c>
    </row>
    <row r="51" spans="1:15" x14ac:dyDescent="0.25">
      <c r="A51" s="76">
        <v>48</v>
      </c>
      <c r="B51" s="77">
        <f>July!AN27</f>
        <v>0</v>
      </c>
      <c r="C51" s="77">
        <f>August!AP27</f>
        <v>0</v>
      </c>
      <c r="D51" s="77">
        <f>September!AP27</f>
        <v>0</v>
      </c>
      <c r="E51" s="77">
        <f>October!AP27</f>
        <v>0</v>
      </c>
      <c r="F51" s="77">
        <f>November!AP27</f>
        <v>0</v>
      </c>
      <c r="G51" s="77">
        <f>December!AP27</f>
        <v>0</v>
      </c>
      <c r="H51" s="77">
        <f>January!AP27</f>
        <v>0</v>
      </c>
      <c r="I51" s="77">
        <f>February!AP27</f>
        <v>0</v>
      </c>
      <c r="J51" s="77">
        <f>March!AP27</f>
        <v>0</v>
      </c>
      <c r="K51" s="77">
        <f>April!AP27</f>
        <v>0</v>
      </c>
      <c r="L51" s="77">
        <f>May!AP27</f>
        <v>0</v>
      </c>
      <c r="M51" s="77">
        <f>June!AP27</f>
        <v>0</v>
      </c>
      <c r="N51" s="75">
        <f t="shared" si="1"/>
        <v>0</v>
      </c>
    </row>
    <row r="52" spans="1:15" x14ac:dyDescent="0.25">
      <c r="A52" s="76">
        <v>49</v>
      </c>
      <c r="B52" s="77">
        <f>July!AS12</f>
        <v>0</v>
      </c>
      <c r="C52" s="77">
        <f>August!AU12</f>
        <v>0</v>
      </c>
      <c r="D52" s="77">
        <f>September!AU12</f>
        <v>0</v>
      </c>
      <c r="E52" s="77">
        <f>October!AU12</f>
        <v>0</v>
      </c>
      <c r="F52" s="77">
        <f>November!AU12</f>
        <v>0</v>
      </c>
      <c r="G52" s="77">
        <f>December!AU12</f>
        <v>0</v>
      </c>
      <c r="H52" s="77">
        <f>January!AU12</f>
        <v>0</v>
      </c>
      <c r="I52" s="77">
        <f>February!AU12</f>
        <v>0</v>
      </c>
      <c r="J52" s="77">
        <f>March!AU12</f>
        <v>0</v>
      </c>
      <c r="K52" s="77">
        <f>April!AU12</f>
        <v>0</v>
      </c>
      <c r="L52" s="77">
        <f>May!AU12</f>
        <v>0</v>
      </c>
      <c r="M52" s="77">
        <f>June!AU12</f>
        <v>0</v>
      </c>
      <c r="N52" s="75">
        <f t="shared" si="1"/>
        <v>0</v>
      </c>
      <c r="O52" t="s">
        <v>243</v>
      </c>
    </row>
    <row r="53" spans="1:15" x14ac:dyDescent="0.25">
      <c r="A53" s="76">
        <v>50</v>
      </c>
      <c r="B53" s="77">
        <f>July!AS13</f>
        <v>0</v>
      </c>
      <c r="C53" s="77">
        <f>August!AU13</f>
        <v>0</v>
      </c>
      <c r="D53" s="77">
        <f>September!AU13</f>
        <v>0</v>
      </c>
      <c r="E53" s="77">
        <f>October!AU13</f>
        <v>0</v>
      </c>
      <c r="F53" s="77">
        <f>November!AU13</f>
        <v>0</v>
      </c>
      <c r="G53" s="77">
        <f>December!AU13</f>
        <v>0</v>
      </c>
      <c r="H53" s="77">
        <f>January!AU13</f>
        <v>0</v>
      </c>
      <c r="I53" s="77">
        <f>February!AU13</f>
        <v>0</v>
      </c>
      <c r="J53" s="77">
        <f>March!AU13</f>
        <v>0</v>
      </c>
      <c r="K53" s="77">
        <f>April!AU13</f>
        <v>0</v>
      </c>
      <c r="L53" s="77">
        <f>May!AU13</f>
        <v>0</v>
      </c>
      <c r="M53" s="77">
        <f>June!AU13</f>
        <v>0</v>
      </c>
      <c r="N53" s="75">
        <f t="shared" si="1"/>
        <v>0</v>
      </c>
    </row>
    <row r="54" spans="1:15" x14ac:dyDescent="0.25">
      <c r="A54" s="76">
        <v>51</v>
      </c>
      <c r="B54" s="77">
        <f>July!AS14</f>
        <v>0</v>
      </c>
      <c r="C54" s="77">
        <f>August!AU14</f>
        <v>0</v>
      </c>
      <c r="D54" s="77">
        <f>September!AU14</f>
        <v>0</v>
      </c>
      <c r="E54" s="77">
        <f>October!AU14</f>
        <v>0</v>
      </c>
      <c r="F54" s="77">
        <f>November!AU14</f>
        <v>0</v>
      </c>
      <c r="G54" s="77">
        <f>December!AU14</f>
        <v>0</v>
      </c>
      <c r="H54" s="77">
        <f>January!AU14</f>
        <v>0</v>
      </c>
      <c r="I54" s="77">
        <f>February!AU14</f>
        <v>0</v>
      </c>
      <c r="J54" s="77">
        <f>March!AU14</f>
        <v>0</v>
      </c>
      <c r="K54" s="77">
        <f>April!AU14</f>
        <v>0</v>
      </c>
      <c r="L54" s="77">
        <f>May!AU14</f>
        <v>0</v>
      </c>
      <c r="M54" s="77">
        <f>June!AU14</f>
        <v>0</v>
      </c>
      <c r="N54" s="75">
        <f t="shared" si="1"/>
        <v>0</v>
      </c>
    </row>
    <row r="55" spans="1:15" x14ac:dyDescent="0.25">
      <c r="A55" s="76">
        <v>52</v>
      </c>
      <c r="B55" s="77">
        <f>July!AS15</f>
        <v>0</v>
      </c>
      <c r="C55" s="77">
        <f>August!AU15</f>
        <v>0</v>
      </c>
      <c r="D55" s="77">
        <f>September!AU15</f>
        <v>0</v>
      </c>
      <c r="E55" s="77">
        <f>October!AU15</f>
        <v>0</v>
      </c>
      <c r="F55" s="77">
        <f>November!AU15</f>
        <v>0</v>
      </c>
      <c r="G55" s="77">
        <f>December!AU15</f>
        <v>0</v>
      </c>
      <c r="H55" s="77">
        <f>January!AU15</f>
        <v>0</v>
      </c>
      <c r="I55" s="77">
        <f>February!AU15</f>
        <v>0</v>
      </c>
      <c r="J55" s="77">
        <f>March!AU15</f>
        <v>0</v>
      </c>
      <c r="K55" s="77">
        <f>April!AU15</f>
        <v>0</v>
      </c>
      <c r="L55" s="77">
        <f>May!AU15</f>
        <v>0</v>
      </c>
      <c r="M55" s="77">
        <f>June!AU15</f>
        <v>0</v>
      </c>
      <c r="N55" s="75">
        <f t="shared" si="1"/>
        <v>0</v>
      </c>
    </row>
    <row r="56" spans="1:15" x14ac:dyDescent="0.25">
      <c r="A56" s="76">
        <v>53</v>
      </c>
      <c r="B56" s="77">
        <f>July!AS16</f>
        <v>0</v>
      </c>
      <c r="C56" s="77">
        <f>August!AU16</f>
        <v>0</v>
      </c>
      <c r="D56" s="77">
        <f>September!AU16</f>
        <v>0</v>
      </c>
      <c r="E56" s="77">
        <f>October!AU16</f>
        <v>0</v>
      </c>
      <c r="F56" s="77">
        <f>November!AU16</f>
        <v>0</v>
      </c>
      <c r="G56" s="77">
        <f>December!AU16</f>
        <v>0</v>
      </c>
      <c r="H56" s="77">
        <f>January!AU16</f>
        <v>0</v>
      </c>
      <c r="I56" s="77">
        <f>February!AU16</f>
        <v>0</v>
      </c>
      <c r="J56" s="77">
        <f>March!AU16</f>
        <v>0</v>
      </c>
      <c r="K56" s="77">
        <f>April!AU16</f>
        <v>0</v>
      </c>
      <c r="L56" s="77">
        <f>May!AU16</f>
        <v>0</v>
      </c>
      <c r="M56" s="77">
        <f>June!AU16</f>
        <v>0</v>
      </c>
      <c r="N56" s="75">
        <f t="shared" si="1"/>
        <v>0</v>
      </c>
    </row>
    <row r="57" spans="1:15" x14ac:dyDescent="0.25">
      <c r="A57" s="76">
        <v>54</v>
      </c>
      <c r="B57" s="77">
        <f>July!AS17</f>
        <v>0</v>
      </c>
      <c r="C57" s="77">
        <f>August!AU17</f>
        <v>0</v>
      </c>
      <c r="D57" s="77">
        <f>September!AU17</f>
        <v>0</v>
      </c>
      <c r="E57" s="77">
        <f>October!AU17</f>
        <v>0</v>
      </c>
      <c r="F57" s="77">
        <f>November!AU17</f>
        <v>0</v>
      </c>
      <c r="G57" s="77">
        <f>December!AU17</f>
        <v>0</v>
      </c>
      <c r="H57" s="77">
        <f>January!AU17</f>
        <v>0</v>
      </c>
      <c r="I57" s="77">
        <f>February!AU17</f>
        <v>0</v>
      </c>
      <c r="J57" s="77">
        <f>March!AU17</f>
        <v>0</v>
      </c>
      <c r="K57" s="77">
        <f>April!AU17</f>
        <v>0</v>
      </c>
      <c r="L57" s="77">
        <f>May!AU17</f>
        <v>0</v>
      </c>
      <c r="M57" s="77">
        <f>June!AU17</f>
        <v>0</v>
      </c>
      <c r="N57" s="75">
        <f t="shared" si="1"/>
        <v>0</v>
      </c>
    </row>
    <row r="58" spans="1:15" x14ac:dyDescent="0.25">
      <c r="A58" s="76">
        <v>55</v>
      </c>
      <c r="B58" s="77">
        <f>July!AS18</f>
        <v>0</v>
      </c>
      <c r="C58" s="77">
        <f>August!AU18</f>
        <v>0</v>
      </c>
      <c r="D58" s="77">
        <f>September!AU18</f>
        <v>0</v>
      </c>
      <c r="E58" s="77">
        <f>October!AU18</f>
        <v>0</v>
      </c>
      <c r="F58" s="77">
        <f>November!AU18</f>
        <v>0</v>
      </c>
      <c r="G58" s="77">
        <f>December!AU18</f>
        <v>0</v>
      </c>
      <c r="H58" s="77">
        <f>January!AU18</f>
        <v>0</v>
      </c>
      <c r="I58" s="77">
        <f>February!AU18</f>
        <v>0</v>
      </c>
      <c r="J58" s="77">
        <f>March!AU18</f>
        <v>0</v>
      </c>
      <c r="K58" s="77">
        <f>April!AU18</f>
        <v>0</v>
      </c>
      <c r="L58" s="77">
        <f>May!AU18</f>
        <v>0</v>
      </c>
      <c r="M58" s="77">
        <f>June!AU18</f>
        <v>0</v>
      </c>
      <c r="N58" s="75">
        <f t="shared" si="1"/>
        <v>0</v>
      </c>
    </row>
    <row r="59" spans="1:15" x14ac:dyDescent="0.25">
      <c r="A59" s="76">
        <v>56</v>
      </c>
      <c r="B59" s="77">
        <f>July!AS19</f>
        <v>0</v>
      </c>
      <c r="C59" s="77">
        <f>August!AU19</f>
        <v>0</v>
      </c>
      <c r="D59" s="77">
        <f>September!AU19</f>
        <v>0</v>
      </c>
      <c r="E59" s="77">
        <f>October!AU19</f>
        <v>0</v>
      </c>
      <c r="F59" s="77">
        <f>November!AU19</f>
        <v>0</v>
      </c>
      <c r="G59" s="77">
        <f>December!AU19</f>
        <v>0</v>
      </c>
      <c r="H59" s="77">
        <f>January!AU19</f>
        <v>0</v>
      </c>
      <c r="I59" s="77">
        <f>February!AU19</f>
        <v>0</v>
      </c>
      <c r="J59" s="77">
        <f>March!AU19</f>
        <v>0</v>
      </c>
      <c r="K59" s="77">
        <f>April!AU19</f>
        <v>0</v>
      </c>
      <c r="L59" s="77">
        <f>May!AU19</f>
        <v>0</v>
      </c>
      <c r="M59" s="77">
        <f>June!AU19</f>
        <v>0</v>
      </c>
      <c r="N59" s="75">
        <f t="shared" si="1"/>
        <v>0</v>
      </c>
    </row>
    <row r="60" spans="1:15" x14ac:dyDescent="0.25">
      <c r="A60" s="76">
        <v>57</v>
      </c>
      <c r="B60" s="77">
        <f>July!AS20</f>
        <v>0</v>
      </c>
      <c r="C60" s="77">
        <f>August!AU20</f>
        <v>0</v>
      </c>
      <c r="D60" s="77">
        <f>September!AU20</f>
        <v>0</v>
      </c>
      <c r="E60" s="77">
        <f>October!AU20</f>
        <v>0</v>
      </c>
      <c r="F60" s="77">
        <f>November!AU20</f>
        <v>0</v>
      </c>
      <c r="G60" s="77">
        <f>December!AU20</f>
        <v>0</v>
      </c>
      <c r="H60" s="77">
        <f>January!AU20</f>
        <v>0</v>
      </c>
      <c r="I60" s="77">
        <f>February!AU20</f>
        <v>0</v>
      </c>
      <c r="J60" s="77">
        <f>March!AU20</f>
        <v>0</v>
      </c>
      <c r="K60" s="77">
        <f>April!AU20</f>
        <v>0</v>
      </c>
      <c r="L60" s="77">
        <f>May!AU20</f>
        <v>0</v>
      </c>
      <c r="M60" s="77">
        <f>June!AU20</f>
        <v>0</v>
      </c>
      <c r="N60" s="75">
        <f t="shared" si="1"/>
        <v>0</v>
      </c>
    </row>
    <row r="61" spans="1:15" x14ac:dyDescent="0.25">
      <c r="A61" s="76">
        <v>58</v>
      </c>
      <c r="B61" s="77">
        <f>July!AS21</f>
        <v>0</v>
      </c>
      <c r="C61" s="77">
        <f>August!AU21</f>
        <v>0</v>
      </c>
      <c r="D61" s="77">
        <f>September!AU21</f>
        <v>0</v>
      </c>
      <c r="E61" s="77">
        <f>October!AU21</f>
        <v>0</v>
      </c>
      <c r="F61" s="77">
        <f>November!AU21</f>
        <v>0</v>
      </c>
      <c r="G61" s="77">
        <f>December!AU21</f>
        <v>0</v>
      </c>
      <c r="H61" s="77">
        <f>January!AU21</f>
        <v>0</v>
      </c>
      <c r="I61" s="77">
        <f>February!AU21</f>
        <v>0</v>
      </c>
      <c r="J61" s="77">
        <f>March!AU21</f>
        <v>0</v>
      </c>
      <c r="K61" s="77">
        <f>April!AU21</f>
        <v>0</v>
      </c>
      <c r="L61" s="77">
        <f>May!AU21</f>
        <v>0</v>
      </c>
      <c r="M61" s="77">
        <f>June!AU21</f>
        <v>0</v>
      </c>
      <c r="N61" s="75">
        <f t="shared" si="1"/>
        <v>0</v>
      </c>
    </row>
    <row r="62" spans="1:15" x14ac:dyDescent="0.25">
      <c r="A62" s="76">
        <v>59</v>
      </c>
      <c r="B62" s="77">
        <f>July!AS22</f>
        <v>0</v>
      </c>
      <c r="C62" s="77">
        <f>August!AU22</f>
        <v>0</v>
      </c>
      <c r="D62" s="77">
        <f>September!AU22</f>
        <v>0</v>
      </c>
      <c r="E62" s="77">
        <f>October!AU22</f>
        <v>0</v>
      </c>
      <c r="F62" s="77">
        <f>November!AU22</f>
        <v>0</v>
      </c>
      <c r="G62" s="77">
        <f>December!AU22</f>
        <v>0</v>
      </c>
      <c r="H62" s="77">
        <f>January!AU22</f>
        <v>0</v>
      </c>
      <c r="I62" s="77">
        <f>February!AU22</f>
        <v>0</v>
      </c>
      <c r="J62" s="77">
        <f>March!AU22</f>
        <v>0</v>
      </c>
      <c r="K62" s="77">
        <f>April!AU22</f>
        <v>0</v>
      </c>
      <c r="L62" s="77">
        <f>May!AU22</f>
        <v>0</v>
      </c>
      <c r="M62" s="77">
        <f>June!AU22</f>
        <v>0</v>
      </c>
      <c r="N62" s="75">
        <f t="shared" si="1"/>
        <v>0</v>
      </c>
    </row>
    <row r="63" spans="1:15" x14ac:dyDescent="0.25">
      <c r="A63" s="76">
        <v>60</v>
      </c>
      <c r="B63" s="77">
        <f>July!AS23</f>
        <v>0</v>
      </c>
      <c r="C63" s="77">
        <f>August!AU23</f>
        <v>0</v>
      </c>
      <c r="D63" s="77">
        <f>September!AU23</f>
        <v>0</v>
      </c>
      <c r="E63" s="77">
        <f>October!AU23</f>
        <v>0</v>
      </c>
      <c r="F63" s="77">
        <f>November!AU23</f>
        <v>0</v>
      </c>
      <c r="G63" s="77">
        <f>December!AU23</f>
        <v>0</v>
      </c>
      <c r="H63" s="77">
        <f>January!AU23</f>
        <v>0</v>
      </c>
      <c r="I63" s="77">
        <f>February!AU23</f>
        <v>0</v>
      </c>
      <c r="J63" s="77">
        <f>March!AU23</f>
        <v>0</v>
      </c>
      <c r="K63" s="77">
        <f>April!AU23</f>
        <v>0</v>
      </c>
      <c r="L63" s="77">
        <f>May!AU23</f>
        <v>0</v>
      </c>
      <c r="M63" s="77">
        <f>June!AU23</f>
        <v>0</v>
      </c>
      <c r="N63" s="75">
        <f t="shared" si="1"/>
        <v>0</v>
      </c>
    </row>
    <row r="64" spans="1:15" x14ac:dyDescent="0.25">
      <c r="A64" s="76">
        <v>61</v>
      </c>
      <c r="B64" s="77">
        <f>July!AS24</f>
        <v>0</v>
      </c>
      <c r="C64" s="77">
        <f>August!AU24</f>
        <v>0</v>
      </c>
      <c r="D64" s="77">
        <f>September!AU24</f>
        <v>0</v>
      </c>
      <c r="E64" s="77">
        <f>October!AU24</f>
        <v>0</v>
      </c>
      <c r="F64" s="77">
        <f>November!AU24</f>
        <v>0</v>
      </c>
      <c r="G64" s="77">
        <f>December!AU24</f>
        <v>0</v>
      </c>
      <c r="H64" s="77">
        <f>January!AU24</f>
        <v>0</v>
      </c>
      <c r="I64" s="77">
        <f>February!AU24</f>
        <v>0</v>
      </c>
      <c r="J64" s="77">
        <f>March!AU24</f>
        <v>0</v>
      </c>
      <c r="K64" s="77">
        <f>April!AU24</f>
        <v>0</v>
      </c>
      <c r="L64" s="77">
        <f>May!AU24</f>
        <v>0</v>
      </c>
      <c r="M64" s="77">
        <f>June!AU24</f>
        <v>0</v>
      </c>
      <c r="N64" s="75">
        <f t="shared" si="1"/>
        <v>0</v>
      </c>
    </row>
    <row r="65" spans="1:15" x14ac:dyDescent="0.25">
      <c r="A65" s="76">
        <v>62</v>
      </c>
      <c r="B65" s="77">
        <f>July!AS25</f>
        <v>0</v>
      </c>
      <c r="C65" s="77">
        <f>August!AU25</f>
        <v>0</v>
      </c>
      <c r="D65" s="77">
        <f>September!AU25</f>
        <v>0</v>
      </c>
      <c r="E65" s="77">
        <f>October!AU25</f>
        <v>0</v>
      </c>
      <c r="F65" s="77">
        <f>November!AU25</f>
        <v>0</v>
      </c>
      <c r="G65" s="77">
        <f>December!AU25</f>
        <v>0</v>
      </c>
      <c r="H65" s="77">
        <f>January!AU25</f>
        <v>0</v>
      </c>
      <c r="I65" s="77">
        <f>February!AU25</f>
        <v>0</v>
      </c>
      <c r="J65" s="77">
        <f>March!AU25</f>
        <v>0</v>
      </c>
      <c r="K65" s="77">
        <f>April!AU25</f>
        <v>0</v>
      </c>
      <c r="L65" s="77">
        <f>May!AU25</f>
        <v>0</v>
      </c>
      <c r="M65" s="77">
        <f>June!AU25</f>
        <v>0</v>
      </c>
      <c r="N65" s="75">
        <f t="shared" si="1"/>
        <v>0</v>
      </c>
    </row>
    <row r="66" spans="1:15" x14ac:dyDescent="0.25">
      <c r="A66" s="76">
        <v>63</v>
      </c>
      <c r="B66" s="77">
        <f>July!AS26</f>
        <v>0</v>
      </c>
      <c r="C66" s="77">
        <f>August!AU26</f>
        <v>0</v>
      </c>
      <c r="D66" s="77">
        <f>September!AU26</f>
        <v>0</v>
      </c>
      <c r="E66" s="77">
        <f>October!AU26</f>
        <v>0</v>
      </c>
      <c r="F66" s="77">
        <f>November!AU26</f>
        <v>0</v>
      </c>
      <c r="G66" s="77">
        <f>December!AU26</f>
        <v>0</v>
      </c>
      <c r="H66" s="77">
        <f>January!AU26</f>
        <v>0</v>
      </c>
      <c r="I66" s="77">
        <f>February!AU26</f>
        <v>0</v>
      </c>
      <c r="J66" s="77">
        <f>March!AU26</f>
        <v>0</v>
      </c>
      <c r="K66" s="77">
        <f>April!AU26</f>
        <v>0</v>
      </c>
      <c r="L66" s="77">
        <f>May!AU26</f>
        <v>0</v>
      </c>
      <c r="M66" s="77">
        <f>June!AU26</f>
        <v>0</v>
      </c>
      <c r="N66" s="75">
        <f t="shared" si="1"/>
        <v>0</v>
      </c>
    </row>
    <row r="67" spans="1:15" x14ac:dyDescent="0.25">
      <c r="A67" s="76">
        <v>64</v>
      </c>
      <c r="B67" s="77">
        <f>July!AS27</f>
        <v>0</v>
      </c>
      <c r="C67" s="77">
        <f>August!AU27</f>
        <v>0</v>
      </c>
      <c r="D67" s="77">
        <f>September!AU27</f>
        <v>0</v>
      </c>
      <c r="E67" s="77">
        <f>October!AU27</f>
        <v>0</v>
      </c>
      <c r="F67" s="77">
        <f>November!AU27</f>
        <v>0</v>
      </c>
      <c r="G67" s="77">
        <f>December!AU27</f>
        <v>0</v>
      </c>
      <c r="H67" s="77">
        <f>January!AU27</f>
        <v>0</v>
      </c>
      <c r="I67" s="77">
        <f>February!AU27</f>
        <v>0</v>
      </c>
      <c r="J67" s="77">
        <f>March!AU27</f>
        <v>0</v>
      </c>
      <c r="K67" s="77">
        <f>April!AU27</f>
        <v>0</v>
      </c>
      <c r="L67" s="77">
        <f>May!AU27</f>
        <v>0</v>
      </c>
      <c r="M67" s="77">
        <f>June!AU27</f>
        <v>0</v>
      </c>
      <c r="N67" s="75">
        <f t="shared" si="1"/>
        <v>0</v>
      </c>
    </row>
    <row r="68" spans="1:15" x14ac:dyDescent="0.25">
      <c r="A68" s="76">
        <v>65</v>
      </c>
      <c r="B68" s="77">
        <f>July!AX12</f>
        <v>0</v>
      </c>
      <c r="C68" s="77">
        <f>August!AZ12</f>
        <v>0</v>
      </c>
      <c r="D68" s="77">
        <f>September!AZ12</f>
        <v>0</v>
      </c>
      <c r="E68" s="77">
        <f>October!AZ12</f>
        <v>0</v>
      </c>
      <c r="F68" s="77">
        <f>November!AZ12</f>
        <v>0</v>
      </c>
      <c r="G68" s="77">
        <f>December!AZ12</f>
        <v>0</v>
      </c>
      <c r="H68" s="77">
        <f>January!AZ12</f>
        <v>0</v>
      </c>
      <c r="I68" s="77">
        <f>February!AZ12</f>
        <v>0</v>
      </c>
      <c r="J68" s="77">
        <f>March!AZ12</f>
        <v>0</v>
      </c>
      <c r="K68" s="77">
        <f>April!AZ12</f>
        <v>0</v>
      </c>
      <c r="L68" s="77">
        <f>May!AZ12</f>
        <v>0</v>
      </c>
      <c r="M68" s="77">
        <f>June!AZ12</f>
        <v>0</v>
      </c>
      <c r="N68" s="75">
        <f t="shared" si="1"/>
        <v>0</v>
      </c>
      <c r="O68" t="s">
        <v>242</v>
      </c>
    </row>
    <row r="69" spans="1:15" x14ac:dyDescent="0.25">
      <c r="A69" s="76">
        <v>66</v>
      </c>
      <c r="B69" s="77">
        <f>July!AX13</f>
        <v>0</v>
      </c>
      <c r="C69" s="77">
        <f>August!AZ13</f>
        <v>0</v>
      </c>
      <c r="D69" s="77">
        <f>September!AZ13</f>
        <v>0</v>
      </c>
      <c r="E69" s="77">
        <f>October!AZ13</f>
        <v>0</v>
      </c>
      <c r="F69" s="77">
        <f>November!AZ13</f>
        <v>0</v>
      </c>
      <c r="G69" s="77">
        <f>December!AZ13</f>
        <v>0</v>
      </c>
      <c r="H69" s="77">
        <f>January!AZ13</f>
        <v>0</v>
      </c>
      <c r="I69" s="77">
        <f>February!AZ13</f>
        <v>0</v>
      </c>
      <c r="J69" s="77">
        <f>March!AZ13</f>
        <v>0</v>
      </c>
      <c r="K69" s="77">
        <f>April!AZ13</f>
        <v>0</v>
      </c>
      <c r="L69" s="77">
        <f>May!AZ13</f>
        <v>0</v>
      </c>
      <c r="M69" s="77">
        <f>June!AZ13</f>
        <v>0</v>
      </c>
      <c r="N69" s="75">
        <f t="shared" si="1"/>
        <v>0</v>
      </c>
    </row>
    <row r="70" spans="1:15" x14ac:dyDescent="0.25">
      <c r="A70" s="76">
        <v>67</v>
      </c>
      <c r="B70" s="77">
        <f>July!AX14</f>
        <v>0</v>
      </c>
      <c r="C70" s="77">
        <f>August!AZ14</f>
        <v>0</v>
      </c>
      <c r="D70" s="77">
        <f>September!AZ14</f>
        <v>0</v>
      </c>
      <c r="E70" s="77">
        <f>October!AZ14</f>
        <v>0</v>
      </c>
      <c r="F70" s="77">
        <f>November!AZ14</f>
        <v>0</v>
      </c>
      <c r="G70" s="77">
        <f>December!AZ14</f>
        <v>0</v>
      </c>
      <c r="H70" s="77">
        <f>January!AZ14</f>
        <v>0</v>
      </c>
      <c r="I70" s="77">
        <f>February!AZ14</f>
        <v>0</v>
      </c>
      <c r="J70" s="77">
        <f>March!AZ14</f>
        <v>0</v>
      </c>
      <c r="K70" s="77">
        <f>April!AZ14</f>
        <v>0</v>
      </c>
      <c r="L70" s="77">
        <f>May!AZ14</f>
        <v>0</v>
      </c>
      <c r="M70" s="77">
        <f>June!AZ14</f>
        <v>0</v>
      </c>
      <c r="N70" s="75">
        <f t="shared" si="1"/>
        <v>0</v>
      </c>
    </row>
    <row r="71" spans="1:15" x14ac:dyDescent="0.25">
      <c r="A71" s="76">
        <v>68</v>
      </c>
      <c r="B71" s="77">
        <f>July!AX15</f>
        <v>0</v>
      </c>
      <c r="C71" s="77">
        <f>August!AZ15</f>
        <v>0</v>
      </c>
      <c r="D71" s="77">
        <f>September!AZ15</f>
        <v>0</v>
      </c>
      <c r="E71" s="77">
        <f>October!AZ15</f>
        <v>0</v>
      </c>
      <c r="F71" s="77">
        <f>November!AZ15</f>
        <v>0</v>
      </c>
      <c r="G71" s="77">
        <f>December!AZ15</f>
        <v>0</v>
      </c>
      <c r="H71" s="77">
        <f>January!AZ15</f>
        <v>0</v>
      </c>
      <c r="I71" s="77">
        <f>February!AZ15</f>
        <v>0</v>
      </c>
      <c r="J71" s="77">
        <f>March!AZ15</f>
        <v>0</v>
      </c>
      <c r="K71" s="77">
        <f>April!AZ15</f>
        <v>0</v>
      </c>
      <c r="L71" s="77">
        <f>May!AZ15</f>
        <v>0</v>
      </c>
      <c r="M71" s="77">
        <f>June!AZ15</f>
        <v>0</v>
      </c>
      <c r="N71" s="75">
        <f t="shared" si="1"/>
        <v>0</v>
      </c>
    </row>
    <row r="72" spans="1:15" x14ac:dyDescent="0.25">
      <c r="A72" s="76">
        <v>69</v>
      </c>
      <c r="B72" s="77">
        <f>July!AX16</f>
        <v>0</v>
      </c>
      <c r="C72" s="77">
        <f>August!AZ16</f>
        <v>0</v>
      </c>
      <c r="D72" s="77">
        <f>September!AZ16</f>
        <v>0</v>
      </c>
      <c r="E72" s="77">
        <f>October!AZ16</f>
        <v>0</v>
      </c>
      <c r="F72" s="77">
        <f>November!AZ16</f>
        <v>0</v>
      </c>
      <c r="G72" s="77">
        <f>December!AZ16</f>
        <v>0</v>
      </c>
      <c r="H72" s="77">
        <f>January!AZ16</f>
        <v>0</v>
      </c>
      <c r="I72" s="77">
        <f>February!AZ16</f>
        <v>0</v>
      </c>
      <c r="J72" s="77">
        <f>March!AZ16</f>
        <v>0</v>
      </c>
      <c r="K72" s="77">
        <f>April!AZ16</f>
        <v>0</v>
      </c>
      <c r="L72" s="77">
        <f>May!AZ16</f>
        <v>0</v>
      </c>
      <c r="M72" s="77">
        <f>June!AZ16</f>
        <v>0</v>
      </c>
      <c r="N72" s="75">
        <f t="shared" si="1"/>
        <v>0</v>
      </c>
    </row>
    <row r="73" spans="1:15" x14ac:dyDescent="0.25">
      <c r="A73" s="76">
        <v>70</v>
      </c>
      <c r="B73" s="77">
        <f>July!AX17</f>
        <v>0</v>
      </c>
      <c r="C73" s="77">
        <f>August!AZ17</f>
        <v>0</v>
      </c>
      <c r="D73" s="77">
        <f>September!AZ17</f>
        <v>0</v>
      </c>
      <c r="E73" s="77">
        <f>October!AZ17</f>
        <v>0</v>
      </c>
      <c r="F73" s="77">
        <f>November!AZ17</f>
        <v>0</v>
      </c>
      <c r="G73" s="77">
        <f>December!AZ17</f>
        <v>0</v>
      </c>
      <c r="H73" s="77">
        <f>January!AZ17</f>
        <v>0</v>
      </c>
      <c r="I73" s="77">
        <f>February!AZ17</f>
        <v>0</v>
      </c>
      <c r="J73" s="77">
        <f>March!AZ17</f>
        <v>0</v>
      </c>
      <c r="K73" s="77">
        <f>April!AZ17</f>
        <v>0</v>
      </c>
      <c r="L73" s="77">
        <f>May!AZ17</f>
        <v>0</v>
      </c>
      <c r="M73" s="77">
        <f>June!AZ17</f>
        <v>0</v>
      </c>
      <c r="N73" s="75">
        <f t="shared" si="1"/>
        <v>0</v>
      </c>
    </row>
    <row r="74" spans="1:15" x14ac:dyDescent="0.25">
      <c r="A74" s="76">
        <v>71</v>
      </c>
      <c r="B74" s="77">
        <f>July!AX18</f>
        <v>0</v>
      </c>
      <c r="C74" s="77">
        <f>August!AZ18</f>
        <v>0</v>
      </c>
      <c r="D74" s="77">
        <f>September!AZ18</f>
        <v>0</v>
      </c>
      <c r="E74" s="77">
        <f>October!AZ18</f>
        <v>0</v>
      </c>
      <c r="F74" s="77">
        <f>November!AZ18</f>
        <v>0</v>
      </c>
      <c r="G74" s="77">
        <f>December!AZ18</f>
        <v>0</v>
      </c>
      <c r="H74" s="77">
        <f>January!AZ18</f>
        <v>0</v>
      </c>
      <c r="I74" s="77">
        <f>February!AZ18</f>
        <v>0</v>
      </c>
      <c r="J74" s="77">
        <f>March!AZ18</f>
        <v>0</v>
      </c>
      <c r="K74" s="77">
        <f>April!AZ18</f>
        <v>0</v>
      </c>
      <c r="L74" s="77">
        <f>May!AZ18</f>
        <v>0</v>
      </c>
      <c r="M74" s="77">
        <f>June!AZ18</f>
        <v>0</v>
      </c>
      <c r="N74" s="75">
        <f t="shared" si="1"/>
        <v>0</v>
      </c>
    </row>
    <row r="75" spans="1:15" x14ac:dyDescent="0.25">
      <c r="A75" s="76">
        <v>72</v>
      </c>
      <c r="B75" s="77">
        <f>July!AX19</f>
        <v>0</v>
      </c>
      <c r="C75" s="77">
        <f>August!AZ19</f>
        <v>0</v>
      </c>
      <c r="D75" s="77">
        <f>September!AZ19</f>
        <v>0</v>
      </c>
      <c r="E75" s="77">
        <f>October!AZ19</f>
        <v>0</v>
      </c>
      <c r="F75" s="77">
        <f>November!AZ19</f>
        <v>0</v>
      </c>
      <c r="G75" s="77">
        <f>December!AZ19</f>
        <v>0</v>
      </c>
      <c r="H75" s="77">
        <f>January!AZ19</f>
        <v>0</v>
      </c>
      <c r="I75" s="77">
        <f>February!AZ19</f>
        <v>0</v>
      </c>
      <c r="J75" s="77">
        <f>March!AZ19</f>
        <v>0</v>
      </c>
      <c r="K75" s="77">
        <f>April!AZ19</f>
        <v>0</v>
      </c>
      <c r="L75" s="77">
        <f>May!AZ19</f>
        <v>0</v>
      </c>
      <c r="M75" s="77">
        <f>June!AZ19</f>
        <v>0</v>
      </c>
      <c r="N75" s="75">
        <f t="shared" si="1"/>
        <v>0</v>
      </c>
    </row>
    <row r="76" spans="1:15" x14ac:dyDescent="0.25">
      <c r="A76" s="76">
        <v>73</v>
      </c>
      <c r="B76" s="77">
        <f>July!AX20</f>
        <v>0</v>
      </c>
      <c r="C76" s="77">
        <f>August!AZ20</f>
        <v>0</v>
      </c>
      <c r="D76" s="77">
        <f>September!AZ20</f>
        <v>0</v>
      </c>
      <c r="E76" s="77">
        <f>October!AZ20</f>
        <v>0</v>
      </c>
      <c r="F76" s="77">
        <f>November!AZ20</f>
        <v>0</v>
      </c>
      <c r="G76" s="77">
        <f>December!AZ20</f>
        <v>0</v>
      </c>
      <c r="H76" s="77">
        <f>January!AZ20</f>
        <v>0</v>
      </c>
      <c r="I76" s="77">
        <f>February!AZ20</f>
        <v>0</v>
      </c>
      <c r="J76" s="77">
        <f>March!AZ20</f>
        <v>0</v>
      </c>
      <c r="K76" s="77">
        <f>April!AZ20</f>
        <v>0</v>
      </c>
      <c r="L76" s="77">
        <f>May!AZ20</f>
        <v>0</v>
      </c>
      <c r="M76" s="77">
        <f>June!AZ20</f>
        <v>0</v>
      </c>
      <c r="N76" s="75">
        <f t="shared" si="1"/>
        <v>0</v>
      </c>
    </row>
    <row r="77" spans="1:15" x14ac:dyDescent="0.25">
      <c r="A77" s="76">
        <v>74</v>
      </c>
      <c r="B77" s="77">
        <f>July!AX21</f>
        <v>0</v>
      </c>
      <c r="C77" s="77">
        <f>August!AZ21</f>
        <v>0</v>
      </c>
      <c r="D77" s="77">
        <f>September!AZ21</f>
        <v>0</v>
      </c>
      <c r="E77" s="77">
        <f>October!AZ21</f>
        <v>0</v>
      </c>
      <c r="F77" s="77">
        <f>November!AZ21</f>
        <v>0</v>
      </c>
      <c r="G77" s="77">
        <f>December!AZ21</f>
        <v>0</v>
      </c>
      <c r="H77" s="77">
        <f>January!AZ21</f>
        <v>0</v>
      </c>
      <c r="I77" s="77">
        <f>February!AZ21</f>
        <v>0</v>
      </c>
      <c r="J77" s="77">
        <f>March!AZ21</f>
        <v>0</v>
      </c>
      <c r="K77" s="77">
        <f>April!AZ21</f>
        <v>0</v>
      </c>
      <c r="L77" s="77">
        <f>May!AZ21</f>
        <v>0</v>
      </c>
      <c r="M77" s="77">
        <f>June!AZ21</f>
        <v>0</v>
      </c>
      <c r="N77" s="75">
        <f t="shared" si="1"/>
        <v>0</v>
      </c>
    </row>
    <row r="78" spans="1:15" x14ac:dyDescent="0.25">
      <c r="A78" s="76">
        <v>75</v>
      </c>
      <c r="B78" s="77">
        <f>July!AX22</f>
        <v>0</v>
      </c>
      <c r="C78" s="77">
        <f>August!AZ22</f>
        <v>0</v>
      </c>
      <c r="D78" s="77">
        <f>September!AZ22</f>
        <v>0</v>
      </c>
      <c r="E78" s="77">
        <f>October!AZ22</f>
        <v>0</v>
      </c>
      <c r="F78" s="77">
        <f>November!AZ22</f>
        <v>0</v>
      </c>
      <c r="G78" s="77">
        <f>December!AZ22</f>
        <v>0</v>
      </c>
      <c r="H78" s="77">
        <f>January!AZ22</f>
        <v>0</v>
      </c>
      <c r="I78" s="77">
        <f>February!AZ22</f>
        <v>0</v>
      </c>
      <c r="J78" s="77">
        <f>March!AZ22</f>
        <v>0</v>
      </c>
      <c r="K78" s="77">
        <f>April!AZ22</f>
        <v>0</v>
      </c>
      <c r="L78" s="77">
        <f>May!AZ22</f>
        <v>0</v>
      </c>
      <c r="M78" s="77">
        <f>June!AZ22</f>
        <v>0</v>
      </c>
      <c r="N78" s="75">
        <f t="shared" si="1"/>
        <v>0</v>
      </c>
    </row>
    <row r="79" spans="1:15" x14ac:dyDescent="0.25">
      <c r="A79" s="76">
        <v>76</v>
      </c>
      <c r="B79" s="77">
        <f>July!AX23</f>
        <v>0</v>
      </c>
      <c r="C79" s="77">
        <f>August!AZ23</f>
        <v>0</v>
      </c>
      <c r="D79" s="77">
        <f>September!AZ23</f>
        <v>0</v>
      </c>
      <c r="E79" s="77">
        <f>October!AZ23</f>
        <v>0</v>
      </c>
      <c r="F79" s="77">
        <f>November!AZ23</f>
        <v>0</v>
      </c>
      <c r="G79" s="77">
        <f>December!AZ23</f>
        <v>0</v>
      </c>
      <c r="H79" s="77">
        <f>January!AZ23</f>
        <v>0</v>
      </c>
      <c r="I79" s="77">
        <f>February!AZ23</f>
        <v>0</v>
      </c>
      <c r="J79" s="77">
        <f>March!AZ23</f>
        <v>0</v>
      </c>
      <c r="K79" s="77">
        <f>April!AZ23</f>
        <v>0</v>
      </c>
      <c r="L79" s="77">
        <f>May!AZ23</f>
        <v>0</v>
      </c>
      <c r="M79" s="77">
        <f>June!AZ23</f>
        <v>0</v>
      </c>
      <c r="N79" s="75">
        <f t="shared" si="1"/>
        <v>0</v>
      </c>
    </row>
    <row r="80" spans="1:15" x14ac:dyDescent="0.25">
      <c r="A80" s="76">
        <v>77</v>
      </c>
      <c r="B80" s="77">
        <f>July!AX24</f>
        <v>0</v>
      </c>
      <c r="C80" s="77">
        <f>August!AZ24</f>
        <v>0</v>
      </c>
      <c r="D80" s="77">
        <f>September!AZ24</f>
        <v>0</v>
      </c>
      <c r="E80" s="77">
        <f>October!AZ24</f>
        <v>0</v>
      </c>
      <c r="F80" s="77">
        <f>November!AZ24</f>
        <v>0</v>
      </c>
      <c r="G80" s="77">
        <f>December!AZ24</f>
        <v>0</v>
      </c>
      <c r="H80" s="77">
        <f>January!AZ24</f>
        <v>0</v>
      </c>
      <c r="I80" s="77">
        <f>February!AZ24</f>
        <v>0</v>
      </c>
      <c r="J80" s="77">
        <f>March!AZ24</f>
        <v>0</v>
      </c>
      <c r="K80" s="77">
        <f>April!AZ24</f>
        <v>0</v>
      </c>
      <c r="L80" s="77">
        <f>May!AZ24</f>
        <v>0</v>
      </c>
      <c r="M80" s="77">
        <f>June!AZ24</f>
        <v>0</v>
      </c>
      <c r="N80" s="75">
        <f t="shared" si="1"/>
        <v>0</v>
      </c>
    </row>
    <row r="81" spans="1:15" x14ac:dyDescent="0.25">
      <c r="A81" s="76">
        <v>78</v>
      </c>
      <c r="B81" s="77">
        <f>July!AX25</f>
        <v>0</v>
      </c>
      <c r="C81" s="77">
        <f>August!AZ25</f>
        <v>0</v>
      </c>
      <c r="D81" s="77">
        <f>September!AZ25</f>
        <v>0</v>
      </c>
      <c r="E81" s="77">
        <f>October!AZ25</f>
        <v>0</v>
      </c>
      <c r="F81" s="77">
        <f>November!AZ25</f>
        <v>0</v>
      </c>
      <c r="G81" s="77">
        <f>December!AZ25</f>
        <v>0</v>
      </c>
      <c r="H81" s="77">
        <f>January!AZ25</f>
        <v>0</v>
      </c>
      <c r="I81" s="77">
        <f>February!AZ25</f>
        <v>0</v>
      </c>
      <c r="J81" s="77">
        <f>March!AZ25</f>
        <v>0</v>
      </c>
      <c r="K81" s="77">
        <f>April!AZ25</f>
        <v>0</v>
      </c>
      <c r="L81" s="77">
        <f>May!AZ25</f>
        <v>0</v>
      </c>
      <c r="M81" s="77">
        <f>June!AZ25</f>
        <v>0</v>
      </c>
      <c r="N81" s="75">
        <f t="shared" ref="N81:N99" si="2">SUM(B81:M81)</f>
        <v>0</v>
      </c>
    </row>
    <row r="82" spans="1:15" x14ac:dyDescent="0.25">
      <c r="A82" s="76">
        <v>79</v>
      </c>
      <c r="B82" s="77">
        <f>July!AX26</f>
        <v>0</v>
      </c>
      <c r="C82" s="77">
        <f>August!AZ26</f>
        <v>0</v>
      </c>
      <c r="D82" s="77">
        <f>September!AZ26</f>
        <v>0</v>
      </c>
      <c r="E82" s="77">
        <f>October!AZ26</f>
        <v>0</v>
      </c>
      <c r="F82" s="77">
        <f>November!AZ26</f>
        <v>0</v>
      </c>
      <c r="G82" s="77">
        <f>December!AZ26</f>
        <v>0</v>
      </c>
      <c r="H82" s="77">
        <f>January!AZ26</f>
        <v>0</v>
      </c>
      <c r="I82" s="77">
        <f>February!AZ26</f>
        <v>0</v>
      </c>
      <c r="J82" s="77">
        <f>March!AZ26</f>
        <v>0</v>
      </c>
      <c r="K82" s="77">
        <f>April!AZ26</f>
        <v>0</v>
      </c>
      <c r="L82" s="77">
        <f>May!AZ26</f>
        <v>0</v>
      </c>
      <c r="M82" s="77">
        <f>June!AZ26</f>
        <v>0</v>
      </c>
      <c r="N82" s="75">
        <f t="shared" si="2"/>
        <v>0</v>
      </c>
    </row>
    <row r="83" spans="1:15" x14ac:dyDescent="0.25">
      <c r="A83" s="76">
        <v>80</v>
      </c>
      <c r="B83" s="77">
        <f>July!AX27</f>
        <v>0</v>
      </c>
      <c r="C83" s="77">
        <f>August!AZ27</f>
        <v>0</v>
      </c>
      <c r="D83" s="77">
        <f>September!AZ27</f>
        <v>0</v>
      </c>
      <c r="E83" s="77">
        <f>October!AZ27</f>
        <v>0</v>
      </c>
      <c r="F83" s="77">
        <f>November!AZ27</f>
        <v>0</v>
      </c>
      <c r="G83" s="77">
        <f>December!AZ27</f>
        <v>0</v>
      </c>
      <c r="H83" s="77">
        <f>January!AZ27</f>
        <v>0</v>
      </c>
      <c r="I83" s="77">
        <f>February!AZ27</f>
        <v>0</v>
      </c>
      <c r="J83" s="77">
        <f>March!AZ27</f>
        <v>0</v>
      </c>
      <c r="K83" s="77">
        <f>April!AZ27</f>
        <v>0</v>
      </c>
      <c r="L83" s="77">
        <f>May!AZ27</f>
        <v>0</v>
      </c>
      <c r="M83" s="77">
        <f>June!AZ27</f>
        <v>0</v>
      </c>
      <c r="N83" s="75">
        <f t="shared" si="2"/>
        <v>0</v>
      </c>
    </row>
    <row r="84" spans="1:15" x14ac:dyDescent="0.25">
      <c r="A84" s="76">
        <v>81</v>
      </c>
      <c r="B84" s="77">
        <f>July!BC12</f>
        <v>0</v>
      </c>
      <c r="C84" s="77">
        <f>August!BE12</f>
        <v>0</v>
      </c>
      <c r="D84" s="77">
        <f>September!BE12</f>
        <v>0</v>
      </c>
      <c r="E84" s="77">
        <f>October!BE12</f>
        <v>0</v>
      </c>
      <c r="F84" s="77">
        <f>November!BE12</f>
        <v>0</v>
      </c>
      <c r="G84" s="77">
        <f>December!BE12</f>
        <v>0</v>
      </c>
      <c r="H84" s="77">
        <f>January!BE12</f>
        <v>0</v>
      </c>
      <c r="I84" s="77">
        <f>February!BE12</f>
        <v>0</v>
      </c>
      <c r="J84" s="77">
        <f>March!BE12</f>
        <v>0</v>
      </c>
      <c r="K84" s="77">
        <f>April!BE12</f>
        <v>0</v>
      </c>
      <c r="L84" s="77">
        <f>May!BE12</f>
        <v>0</v>
      </c>
      <c r="M84" s="77">
        <f>June!BE12</f>
        <v>0</v>
      </c>
      <c r="N84" s="75">
        <f t="shared" si="2"/>
        <v>0</v>
      </c>
      <c r="O84" t="s">
        <v>241</v>
      </c>
    </row>
    <row r="85" spans="1:15" x14ac:dyDescent="0.25">
      <c r="A85" s="76">
        <v>82</v>
      </c>
      <c r="B85" s="77">
        <f>July!BC13</f>
        <v>0</v>
      </c>
      <c r="C85" s="77">
        <f>August!BE13</f>
        <v>0</v>
      </c>
      <c r="D85" s="77">
        <f>September!BE13</f>
        <v>0</v>
      </c>
      <c r="E85" s="77">
        <f>October!BE13</f>
        <v>0</v>
      </c>
      <c r="F85" s="77">
        <f>November!BE13</f>
        <v>0</v>
      </c>
      <c r="G85" s="77">
        <f>December!BE13</f>
        <v>0</v>
      </c>
      <c r="H85" s="77">
        <f>January!BE13</f>
        <v>0</v>
      </c>
      <c r="I85" s="77">
        <f>February!BE13</f>
        <v>0</v>
      </c>
      <c r="J85" s="77">
        <f>March!BE13</f>
        <v>0</v>
      </c>
      <c r="K85" s="77">
        <f>April!BE13</f>
        <v>0</v>
      </c>
      <c r="L85" s="77">
        <f>May!BE13</f>
        <v>0</v>
      </c>
      <c r="M85" s="77">
        <f>June!BE13</f>
        <v>0</v>
      </c>
      <c r="N85" s="75">
        <f t="shared" si="2"/>
        <v>0</v>
      </c>
    </row>
    <row r="86" spans="1:15" x14ac:dyDescent="0.25">
      <c r="A86" s="76">
        <v>83</v>
      </c>
      <c r="B86" s="77">
        <f>July!BC14</f>
        <v>0</v>
      </c>
      <c r="C86" s="77">
        <f>August!BE14</f>
        <v>0</v>
      </c>
      <c r="D86" s="77">
        <f>September!BE14</f>
        <v>0</v>
      </c>
      <c r="E86" s="77">
        <f>October!BE14</f>
        <v>0</v>
      </c>
      <c r="F86" s="77">
        <f>November!BE14</f>
        <v>0</v>
      </c>
      <c r="G86" s="77">
        <f>December!BE14</f>
        <v>0</v>
      </c>
      <c r="H86" s="77">
        <f>January!BE14</f>
        <v>0</v>
      </c>
      <c r="I86" s="77">
        <f>February!BE14</f>
        <v>0</v>
      </c>
      <c r="J86" s="77">
        <f>March!BE14</f>
        <v>0</v>
      </c>
      <c r="K86" s="77">
        <f>April!BE14</f>
        <v>0</v>
      </c>
      <c r="L86" s="77">
        <f>May!BE14</f>
        <v>0</v>
      </c>
      <c r="M86" s="77">
        <f>June!BE14</f>
        <v>0</v>
      </c>
      <c r="N86" s="75">
        <f t="shared" si="2"/>
        <v>0</v>
      </c>
    </row>
    <row r="87" spans="1:15" x14ac:dyDescent="0.25">
      <c r="A87" s="76">
        <v>84</v>
      </c>
      <c r="B87" s="77">
        <f>July!BC15</f>
        <v>0</v>
      </c>
      <c r="C87" s="77">
        <f>August!BE15</f>
        <v>0</v>
      </c>
      <c r="D87" s="77">
        <f>September!BE15</f>
        <v>0</v>
      </c>
      <c r="E87" s="77">
        <f>October!BE15</f>
        <v>0</v>
      </c>
      <c r="F87" s="77">
        <f>November!BE15</f>
        <v>0</v>
      </c>
      <c r="G87" s="77">
        <f>December!BE15</f>
        <v>0</v>
      </c>
      <c r="H87" s="77">
        <f>January!BE15</f>
        <v>0</v>
      </c>
      <c r="I87" s="77">
        <f>February!BE15</f>
        <v>0</v>
      </c>
      <c r="J87" s="77">
        <f>March!BE15</f>
        <v>0</v>
      </c>
      <c r="K87" s="77">
        <f>April!BE15</f>
        <v>0</v>
      </c>
      <c r="L87" s="77">
        <f>May!BE15</f>
        <v>0</v>
      </c>
      <c r="M87" s="77">
        <f>June!BE15</f>
        <v>0</v>
      </c>
      <c r="N87" s="75">
        <f t="shared" si="2"/>
        <v>0</v>
      </c>
    </row>
    <row r="88" spans="1:15" x14ac:dyDescent="0.25">
      <c r="A88" s="76">
        <v>85</v>
      </c>
      <c r="B88" s="77">
        <f>July!BC16</f>
        <v>0</v>
      </c>
      <c r="C88" s="77">
        <f>August!BE16</f>
        <v>0</v>
      </c>
      <c r="D88" s="77">
        <f>September!BE16</f>
        <v>0</v>
      </c>
      <c r="E88" s="77">
        <f>October!BE16</f>
        <v>0</v>
      </c>
      <c r="F88" s="77">
        <f>November!BE16</f>
        <v>0</v>
      </c>
      <c r="G88" s="77">
        <f>December!BE16</f>
        <v>0</v>
      </c>
      <c r="H88" s="77">
        <f>January!BE16</f>
        <v>0</v>
      </c>
      <c r="I88" s="77">
        <f>February!BE16</f>
        <v>0</v>
      </c>
      <c r="J88" s="77">
        <f>March!BE16</f>
        <v>0</v>
      </c>
      <c r="K88" s="77">
        <f>April!BE16</f>
        <v>0</v>
      </c>
      <c r="L88" s="77">
        <f>May!BE16</f>
        <v>0</v>
      </c>
      <c r="M88" s="77">
        <f>June!BE16</f>
        <v>0</v>
      </c>
      <c r="N88" s="75">
        <f t="shared" si="2"/>
        <v>0</v>
      </c>
    </row>
    <row r="89" spans="1:15" x14ac:dyDescent="0.25">
      <c r="A89" s="76">
        <v>86</v>
      </c>
      <c r="B89" s="77">
        <f>July!BC17</f>
        <v>0</v>
      </c>
      <c r="C89" s="77">
        <f>August!BE17</f>
        <v>0</v>
      </c>
      <c r="D89" s="77">
        <f>September!BE17</f>
        <v>0</v>
      </c>
      <c r="E89" s="77">
        <f>October!BE17</f>
        <v>0</v>
      </c>
      <c r="F89" s="77">
        <f>November!BE17</f>
        <v>0</v>
      </c>
      <c r="G89" s="77">
        <f>December!BE17</f>
        <v>0</v>
      </c>
      <c r="H89" s="77">
        <f>January!BE17</f>
        <v>0</v>
      </c>
      <c r="I89" s="77">
        <f>February!BE17</f>
        <v>0</v>
      </c>
      <c r="J89" s="77">
        <f>March!BE17</f>
        <v>0</v>
      </c>
      <c r="K89" s="77">
        <f>April!BE17</f>
        <v>0</v>
      </c>
      <c r="L89" s="77">
        <f>May!BE17</f>
        <v>0</v>
      </c>
      <c r="M89" s="77">
        <f>June!BE17</f>
        <v>0</v>
      </c>
      <c r="N89" s="75">
        <f t="shared" si="2"/>
        <v>0</v>
      </c>
    </row>
    <row r="90" spans="1:15" x14ac:dyDescent="0.25">
      <c r="A90" s="76">
        <v>87</v>
      </c>
      <c r="B90" s="77">
        <f>July!BC18</f>
        <v>0</v>
      </c>
      <c r="C90" s="77">
        <f>August!BE18</f>
        <v>0</v>
      </c>
      <c r="D90" s="77">
        <f>September!BE18</f>
        <v>0</v>
      </c>
      <c r="E90" s="77">
        <f>October!BE18</f>
        <v>0</v>
      </c>
      <c r="F90" s="77">
        <f>November!BE18</f>
        <v>0</v>
      </c>
      <c r="G90" s="77">
        <f>December!BE18</f>
        <v>0</v>
      </c>
      <c r="H90" s="77">
        <f>January!BE18</f>
        <v>0</v>
      </c>
      <c r="I90" s="77">
        <f>February!BE18</f>
        <v>0</v>
      </c>
      <c r="J90" s="77">
        <f>March!BE18</f>
        <v>0</v>
      </c>
      <c r="K90" s="77">
        <f>April!BE18</f>
        <v>0</v>
      </c>
      <c r="L90" s="77">
        <f>May!BE18</f>
        <v>0</v>
      </c>
      <c r="M90" s="77">
        <f>June!BE18</f>
        <v>0</v>
      </c>
      <c r="N90" s="75">
        <f t="shared" si="2"/>
        <v>0</v>
      </c>
    </row>
    <row r="91" spans="1:15" x14ac:dyDescent="0.25">
      <c r="A91" s="76">
        <v>88</v>
      </c>
      <c r="B91" s="77">
        <f>July!BC19</f>
        <v>0</v>
      </c>
      <c r="C91" s="77">
        <f>August!BE19</f>
        <v>0</v>
      </c>
      <c r="D91" s="77">
        <f>September!BE19</f>
        <v>0</v>
      </c>
      <c r="E91" s="77">
        <f>October!BE19</f>
        <v>0</v>
      </c>
      <c r="F91" s="77">
        <f>November!BE19</f>
        <v>0</v>
      </c>
      <c r="G91" s="77">
        <f>December!BE19</f>
        <v>0</v>
      </c>
      <c r="H91" s="77">
        <f>January!BE19</f>
        <v>0</v>
      </c>
      <c r="I91" s="77">
        <f>February!BE19</f>
        <v>0</v>
      </c>
      <c r="J91" s="77">
        <f>March!BE19</f>
        <v>0</v>
      </c>
      <c r="K91" s="77">
        <f>April!BE19</f>
        <v>0</v>
      </c>
      <c r="L91" s="77">
        <f>May!BE19</f>
        <v>0</v>
      </c>
      <c r="M91" s="77">
        <f>June!BE19</f>
        <v>0</v>
      </c>
      <c r="N91" s="75">
        <f t="shared" si="2"/>
        <v>0</v>
      </c>
    </row>
    <row r="92" spans="1:15" x14ac:dyDescent="0.25">
      <c r="A92" s="76">
        <v>89</v>
      </c>
      <c r="B92" s="77">
        <f>July!BC20</f>
        <v>0</v>
      </c>
      <c r="C92" s="77">
        <f>August!BE20</f>
        <v>0</v>
      </c>
      <c r="D92" s="77">
        <f>September!BE20</f>
        <v>0</v>
      </c>
      <c r="E92" s="77">
        <f>October!BE20</f>
        <v>0</v>
      </c>
      <c r="F92" s="77">
        <f>November!BE20</f>
        <v>0</v>
      </c>
      <c r="G92" s="77">
        <f>December!BE20</f>
        <v>0</v>
      </c>
      <c r="H92" s="77">
        <f>January!BE20</f>
        <v>0</v>
      </c>
      <c r="I92" s="77">
        <f>February!BE20</f>
        <v>0</v>
      </c>
      <c r="J92" s="77">
        <f>March!BE20</f>
        <v>0</v>
      </c>
      <c r="K92" s="77">
        <f>April!BE20</f>
        <v>0</v>
      </c>
      <c r="L92" s="77">
        <f>May!BE20</f>
        <v>0</v>
      </c>
      <c r="M92" s="77">
        <f>June!BE20</f>
        <v>0</v>
      </c>
      <c r="N92" s="75">
        <f t="shared" si="2"/>
        <v>0</v>
      </c>
    </row>
    <row r="93" spans="1:15" x14ac:dyDescent="0.25">
      <c r="A93" s="76">
        <v>90</v>
      </c>
      <c r="B93" s="77">
        <f>July!BC21</f>
        <v>0</v>
      </c>
      <c r="C93" s="77">
        <f>August!BE21</f>
        <v>0</v>
      </c>
      <c r="D93" s="77">
        <f>September!BE21</f>
        <v>0</v>
      </c>
      <c r="E93" s="77">
        <f>October!BE21</f>
        <v>0</v>
      </c>
      <c r="F93" s="77">
        <f>November!BE21</f>
        <v>0</v>
      </c>
      <c r="G93" s="77">
        <f>December!BE21</f>
        <v>0</v>
      </c>
      <c r="H93" s="77">
        <f>January!BE21</f>
        <v>0</v>
      </c>
      <c r="I93" s="77">
        <f>February!BE21</f>
        <v>0</v>
      </c>
      <c r="J93" s="77">
        <f>March!BE21</f>
        <v>0</v>
      </c>
      <c r="K93" s="77">
        <f>April!BE21</f>
        <v>0</v>
      </c>
      <c r="L93" s="77">
        <f>May!BE21</f>
        <v>0</v>
      </c>
      <c r="M93" s="77">
        <f>June!BE21</f>
        <v>0</v>
      </c>
      <c r="N93" s="75">
        <f t="shared" si="2"/>
        <v>0</v>
      </c>
    </row>
    <row r="94" spans="1:15" x14ac:dyDescent="0.25">
      <c r="A94" s="76">
        <v>91</v>
      </c>
      <c r="B94" s="77">
        <f>July!BC22</f>
        <v>0</v>
      </c>
      <c r="C94" s="77">
        <f>August!BE22</f>
        <v>0</v>
      </c>
      <c r="D94" s="77">
        <f>September!BE22</f>
        <v>0</v>
      </c>
      <c r="E94" s="77">
        <f>October!BE22</f>
        <v>0</v>
      </c>
      <c r="F94" s="77">
        <f>November!BE22</f>
        <v>0</v>
      </c>
      <c r="G94" s="77">
        <f>December!BE22</f>
        <v>0</v>
      </c>
      <c r="H94" s="77">
        <f>January!BE22</f>
        <v>0</v>
      </c>
      <c r="I94" s="77">
        <f>February!BE22</f>
        <v>0</v>
      </c>
      <c r="J94" s="77">
        <f>March!BE22</f>
        <v>0</v>
      </c>
      <c r="K94" s="77">
        <f>April!BE22</f>
        <v>0</v>
      </c>
      <c r="L94" s="77">
        <f>May!BE22</f>
        <v>0</v>
      </c>
      <c r="M94" s="77">
        <f>June!BE22</f>
        <v>0</v>
      </c>
      <c r="N94" s="75">
        <f t="shared" si="2"/>
        <v>0</v>
      </c>
    </row>
    <row r="95" spans="1:15" x14ac:dyDescent="0.25">
      <c r="A95" s="76">
        <v>92</v>
      </c>
      <c r="B95" s="77">
        <f>July!BC23</f>
        <v>0</v>
      </c>
      <c r="C95" s="77">
        <f>August!BE23</f>
        <v>0</v>
      </c>
      <c r="D95" s="77">
        <f>September!BE23</f>
        <v>0</v>
      </c>
      <c r="E95" s="77">
        <f>October!BE23</f>
        <v>0</v>
      </c>
      <c r="F95" s="77">
        <f>November!BE23</f>
        <v>0</v>
      </c>
      <c r="G95" s="77">
        <f>December!BE23</f>
        <v>0</v>
      </c>
      <c r="H95" s="77">
        <f>January!BE23</f>
        <v>0</v>
      </c>
      <c r="I95" s="77">
        <f>February!BE23</f>
        <v>0</v>
      </c>
      <c r="J95" s="77">
        <f>March!BE23</f>
        <v>0</v>
      </c>
      <c r="K95" s="77">
        <f>April!BE23</f>
        <v>0</v>
      </c>
      <c r="L95" s="77">
        <f>May!BE23</f>
        <v>0</v>
      </c>
      <c r="M95" s="77">
        <f>June!BE23</f>
        <v>0</v>
      </c>
      <c r="N95" s="75">
        <f t="shared" si="2"/>
        <v>0</v>
      </c>
    </row>
    <row r="96" spans="1:15" x14ac:dyDescent="0.25">
      <c r="A96" s="76">
        <v>93</v>
      </c>
      <c r="B96" s="77">
        <f>July!BC24</f>
        <v>0</v>
      </c>
      <c r="C96" s="77">
        <f>August!BE24</f>
        <v>0</v>
      </c>
      <c r="D96" s="77">
        <f>September!BE24</f>
        <v>0</v>
      </c>
      <c r="E96" s="77">
        <f>October!BE24</f>
        <v>0</v>
      </c>
      <c r="F96" s="77">
        <f>November!BE24</f>
        <v>0</v>
      </c>
      <c r="G96" s="77">
        <f>December!BE24</f>
        <v>0</v>
      </c>
      <c r="H96" s="77">
        <f>January!BE24</f>
        <v>0</v>
      </c>
      <c r="I96" s="77">
        <f>February!BE24</f>
        <v>0</v>
      </c>
      <c r="J96" s="77">
        <f>March!BE24</f>
        <v>0</v>
      </c>
      <c r="K96" s="77">
        <f>April!BE24</f>
        <v>0</v>
      </c>
      <c r="L96" s="77">
        <f>May!BE24</f>
        <v>0</v>
      </c>
      <c r="M96" s="77">
        <f>June!BE24</f>
        <v>0</v>
      </c>
      <c r="N96" s="75">
        <f t="shared" si="2"/>
        <v>0</v>
      </c>
    </row>
    <row r="97" spans="1:14" x14ac:dyDescent="0.25">
      <c r="A97" s="76">
        <v>94</v>
      </c>
      <c r="B97" s="77">
        <f>July!BC25</f>
        <v>0</v>
      </c>
      <c r="C97" s="77">
        <f>August!BE25</f>
        <v>0</v>
      </c>
      <c r="D97" s="77">
        <f>September!BE25</f>
        <v>0</v>
      </c>
      <c r="E97" s="77">
        <f>October!BE25</f>
        <v>0</v>
      </c>
      <c r="F97" s="77">
        <f>November!BE25</f>
        <v>0</v>
      </c>
      <c r="G97" s="77">
        <f>December!BE25</f>
        <v>0</v>
      </c>
      <c r="H97" s="77">
        <f>January!BE25</f>
        <v>0</v>
      </c>
      <c r="I97" s="77">
        <f>February!BE25</f>
        <v>0</v>
      </c>
      <c r="J97" s="77">
        <f>March!BE25</f>
        <v>0</v>
      </c>
      <c r="K97" s="77">
        <f>April!BE25</f>
        <v>0</v>
      </c>
      <c r="L97" s="77">
        <f>May!BE25</f>
        <v>0</v>
      </c>
      <c r="M97" s="77">
        <f>June!BE25</f>
        <v>0</v>
      </c>
      <c r="N97" s="75">
        <f t="shared" si="2"/>
        <v>0</v>
      </c>
    </row>
    <row r="98" spans="1:14" x14ac:dyDescent="0.25">
      <c r="A98" s="76">
        <v>95</v>
      </c>
      <c r="B98" s="77">
        <f>July!BC26</f>
        <v>0</v>
      </c>
      <c r="C98" s="77">
        <f>August!BE26</f>
        <v>0</v>
      </c>
      <c r="D98" s="77">
        <f>September!BE26</f>
        <v>0</v>
      </c>
      <c r="E98" s="77">
        <f>October!BE26</f>
        <v>0</v>
      </c>
      <c r="F98" s="77">
        <f>November!BE26</f>
        <v>0</v>
      </c>
      <c r="G98" s="77">
        <f>December!BE26</f>
        <v>0</v>
      </c>
      <c r="H98" s="77">
        <f>January!BE26</f>
        <v>0</v>
      </c>
      <c r="I98" s="77">
        <f>February!BE26</f>
        <v>0</v>
      </c>
      <c r="J98" s="77">
        <f>March!BE26</f>
        <v>0</v>
      </c>
      <c r="K98" s="77">
        <f>April!BE26</f>
        <v>0</v>
      </c>
      <c r="L98" s="77">
        <f>May!BE26</f>
        <v>0</v>
      </c>
      <c r="M98" s="77">
        <f>June!BE26</f>
        <v>0</v>
      </c>
      <c r="N98" s="75">
        <f t="shared" si="2"/>
        <v>0</v>
      </c>
    </row>
    <row r="99" spans="1:14" x14ac:dyDescent="0.25">
      <c r="A99" s="76">
        <v>96</v>
      </c>
      <c r="B99" s="77">
        <f>July!BC27</f>
        <v>0</v>
      </c>
      <c r="C99" s="77">
        <f>August!BE27</f>
        <v>0</v>
      </c>
      <c r="D99" s="77">
        <f>September!BE27</f>
        <v>0</v>
      </c>
      <c r="E99" s="77">
        <f>October!BE27</f>
        <v>0</v>
      </c>
      <c r="F99" s="77">
        <f>November!BE27</f>
        <v>0</v>
      </c>
      <c r="G99" s="77">
        <f>December!BE27</f>
        <v>0</v>
      </c>
      <c r="H99" s="77">
        <f>January!BE27</f>
        <v>0</v>
      </c>
      <c r="I99" s="77">
        <f>February!BE27</f>
        <v>0</v>
      </c>
      <c r="J99" s="77">
        <f>March!BE27</f>
        <v>0</v>
      </c>
      <c r="K99" s="77">
        <f>April!BE27</f>
        <v>0</v>
      </c>
      <c r="L99" s="77">
        <f>May!BE27</f>
        <v>0</v>
      </c>
      <c r="M99" s="77">
        <f>June!BE27</f>
        <v>0</v>
      </c>
      <c r="N99" s="75">
        <f t="shared" si="2"/>
        <v>0</v>
      </c>
    </row>
    <row r="100" spans="1:14" ht="22.5" x14ac:dyDescent="0.25">
      <c r="A100" s="78" t="s">
        <v>194</v>
      </c>
      <c r="B100" s="79">
        <f t="shared" ref="B100:M100" si="3">COUNTIF(B4:B99,"&gt;=1")</f>
        <v>0</v>
      </c>
      <c r="C100" s="79">
        <f t="shared" si="3"/>
        <v>0</v>
      </c>
      <c r="D100" s="79">
        <f t="shared" si="3"/>
        <v>0</v>
      </c>
      <c r="E100" s="79">
        <f t="shared" si="3"/>
        <v>0</v>
      </c>
      <c r="F100" s="79">
        <f t="shared" si="3"/>
        <v>0</v>
      </c>
      <c r="G100" s="79">
        <f t="shared" si="3"/>
        <v>0</v>
      </c>
      <c r="H100" s="79">
        <f t="shared" si="3"/>
        <v>0</v>
      </c>
      <c r="I100" s="79">
        <f t="shared" si="3"/>
        <v>0</v>
      </c>
      <c r="J100" s="79">
        <f t="shared" si="3"/>
        <v>0</v>
      </c>
      <c r="K100" s="79">
        <f t="shared" si="3"/>
        <v>0</v>
      </c>
      <c r="L100" s="79">
        <f t="shared" si="3"/>
        <v>0</v>
      </c>
      <c r="M100" s="79">
        <f t="shared" si="3"/>
        <v>0</v>
      </c>
      <c r="N100" s="18"/>
    </row>
    <row r="101" spans="1:14" ht="18.75" x14ac:dyDescent="0.25">
      <c r="A101" s="635" t="s">
        <v>197</v>
      </c>
      <c r="B101" s="636"/>
      <c r="C101" s="636"/>
      <c r="D101" s="636"/>
      <c r="E101" s="636"/>
      <c r="F101" s="636"/>
      <c r="G101" s="636"/>
      <c r="H101" s="636"/>
      <c r="I101" s="636"/>
      <c r="J101" s="636"/>
      <c r="K101" s="636"/>
      <c r="L101" s="636"/>
      <c r="M101" s="637"/>
      <c r="N101" s="80">
        <f>SUM(N4:N99)</f>
        <v>0</v>
      </c>
    </row>
    <row r="102" spans="1:14" ht="18.75" x14ac:dyDescent="0.25">
      <c r="A102" s="638" t="s">
        <v>199</v>
      </c>
      <c r="B102" s="639"/>
      <c r="C102" s="639"/>
      <c r="D102" s="639"/>
      <c r="E102" s="639"/>
      <c r="F102" s="639"/>
      <c r="G102" s="639"/>
      <c r="H102" s="639"/>
      <c r="I102" s="639"/>
      <c r="J102" s="639"/>
      <c r="K102" s="639"/>
      <c r="L102" s="639"/>
      <c r="M102" s="640"/>
      <c r="N102" s="81">
        <f>SUM(B100:M100)</f>
        <v>0</v>
      </c>
    </row>
    <row r="103" spans="1:14" ht="18.75" x14ac:dyDescent="0.25">
      <c r="A103" s="635" t="s">
        <v>198</v>
      </c>
      <c r="B103" s="636"/>
      <c r="C103" s="636"/>
      <c r="D103" s="636"/>
      <c r="E103" s="636"/>
      <c r="F103" s="636"/>
      <c r="G103" s="636"/>
      <c r="H103" s="636"/>
      <c r="I103" s="636"/>
      <c r="J103" s="636"/>
      <c r="K103" s="636"/>
      <c r="L103" s="636"/>
      <c r="M103" s="637"/>
      <c r="N103" s="82" t="e">
        <f>N101/N102</f>
        <v>#DIV/0!</v>
      </c>
    </row>
    <row r="104" spans="1:14" ht="18.75" x14ac:dyDescent="0.25">
      <c r="A104" s="69"/>
      <c r="B104" s="69"/>
      <c r="C104" s="69"/>
      <c r="D104" s="69"/>
      <c r="E104" s="69"/>
      <c r="F104" s="69"/>
      <c r="G104" s="69"/>
      <c r="H104" s="69"/>
      <c r="I104" s="69"/>
      <c r="J104" s="69"/>
      <c r="K104" s="69"/>
      <c r="L104" s="69"/>
      <c r="M104" s="69"/>
      <c r="N104" s="68"/>
    </row>
  </sheetData>
  <sheetProtection algorithmName="SHA-512" hashValue="UavmswwQczvwcj2w/Jv7Za3KiwXgzY8mPDFBXj/C5Q84HvsHL74ZWUTgfeTDzADFRWbBqCj643OvIKX4FuXZHQ==" saltValue="JeBU9QUVsPs0zVFLgKg7sg==" spinCount="100000" sheet="1" objects="1" scenarios="1"/>
  <mergeCells count="6">
    <mergeCell ref="A103:M103"/>
    <mergeCell ref="A102:M102"/>
    <mergeCell ref="A101:M101"/>
    <mergeCell ref="N2:N3"/>
    <mergeCell ref="A1:N1"/>
    <mergeCell ref="A2:A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17BD-1801-4C26-9C55-83A364CFB927}">
  <dimension ref="A1:U9"/>
  <sheetViews>
    <sheetView workbookViewId="0">
      <selection activeCell="S20" sqref="S20"/>
    </sheetView>
  </sheetViews>
  <sheetFormatPr defaultRowHeight="15" x14ac:dyDescent="0.25"/>
  <sheetData>
    <row r="1" spans="1:21" x14ac:dyDescent="0.25">
      <c r="A1" s="387" t="s">
        <v>216</v>
      </c>
      <c r="B1" s="388"/>
      <c r="C1" s="388"/>
      <c r="D1" s="388"/>
      <c r="E1" s="388"/>
      <c r="F1" s="388"/>
      <c r="G1" s="388"/>
      <c r="H1" s="388"/>
      <c r="I1" s="388"/>
      <c r="J1" s="389"/>
      <c r="K1" s="390" t="s">
        <v>217</v>
      </c>
      <c r="L1" s="390"/>
      <c r="M1" s="391" t="s">
        <v>218</v>
      </c>
      <c r="N1" s="392"/>
      <c r="O1" s="393"/>
      <c r="P1" s="343" t="s">
        <v>239</v>
      </c>
      <c r="Q1" s="343"/>
      <c r="R1" s="343" t="s">
        <v>203</v>
      </c>
      <c r="S1" s="343"/>
      <c r="T1" s="343" t="s">
        <v>264</v>
      </c>
      <c r="U1" s="343"/>
    </row>
    <row r="2" spans="1:21" x14ac:dyDescent="0.25">
      <c r="A2" s="382" t="s">
        <v>219</v>
      </c>
      <c r="B2" s="383"/>
      <c r="C2" s="383"/>
      <c r="D2" s="383"/>
      <c r="E2" s="383"/>
      <c r="F2" s="383"/>
      <c r="G2" s="383"/>
      <c r="H2" s="383"/>
      <c r="I2" s="383"/>
      <c r="J2" s="384"/>
      <c r="K2" s="385">
        <f>SUM(July!K46+August!K46+September!K46+October!K46+November!K46+December!K46+January!K46+February!K46+March!K46+April!K46+May!K46+June!K46)</f>
        <v>0</v>
      </c>
      <c r="L2" s="386"/>
      <c r="M2" s="344">
        <f>SUM(July:June!M46:O46)</f>
        <v>0</v>
      </c>
      <c r="N2" s="345"/>
      <c r="O2" s="346"/>
      <c r="P2" s="340">
        <f>SUM(July!P46+August!P46+September!P46+October!P46+November!P46+December!P46+January!P46+February!P46+March!P46+April!P46+May!P46+June!P46)</f>
        <v>0</v>
      </c>
      <c r="Q2" s="341"/>
      <c r="R2" s="340">
        <f>SUM(July!R46+August!R46+September!R46+October!R46+November!R46+December!R46+January!R46+February!R46+March!R46+April!R46+May!R46+June!R46)</f>
        <v>0</v>
      </c>
      <c r="S2" s="341"/>
      <c r="T2" s="340">
        <f>SUM(July!T46+August!T46+September!T46+October!T46+November!T46+December!T46+January!T46+February!T46+March!T46+April!T46+May!T46+June!T46)</f>
        <v>0</v>
      </c>
      <c r="U2" s="341"/>
    </row>
    <row r="3" spans="1:21" x14ac:dyDescent="0.25">
      <c r="A3" s="382" t="s">
        <v>220</v>
      </c>
      <c r="B3" s="383"/>
      <c r="C3" s="383"/>
      <c r="D3" s="383"/>
      <c r="E3" s="383"/>
      <c r="F3" s="383"/>
      <c r="G3" s="383"/>
      <c r="H3" s="383"/>
      <c r="I3" s="383"/>
      <c r="J3" s="384"/>
      <c r="K3" s="385">
        <f>SUM(July!K47+August!K47+September!K47+October!K47+November!K47+December!K47+January!K47+February!K47+March!K47+April!K47+May!K47+June!K47)</f>
        <v>0</v>
      </c>
      <c r="L3" s="386"/>
      <c r="M3" s="344">
        <f>SUM(July:June!M47:O47)</f>
        <v>0</v>
      </c>
      <c r="N3" s="345"/>
      <c r="O3" s="346"/>
      <c r="P3" s="340">
        <f>SUM(July!P47+August!P47+September!P47+October!P47+November!P47+December!P47+January!P47+February!P47+March!P47+April!P47+May!P47+June!P47)</f>
        <v>0</v>
      </c>
      <c r="Q3" s="341"/>
      <c r="R3" s="340">
        <f>SUM(July!R47+August!R47+September!R47+October!R47+November!R47+December!R47+January!R47+February!R47+March!R47+April!R47+May!R47+June!R47)</f>
        <v>0</v>
      </c>
      <c r="S3" s="341"/>
      <c r="T3" s="340">
        <f>SUM(July!T47+August!T47+September!T47+October!T47+November!T47+December!T47+January!T47+February!T47+March!T47+April!T47+May!T47+June!T47)</f>
        <v>0</v>
      </c>
      <c r="U3" s="341"/>
    </row>
    <row r="4" spans="1:21" x14ac:dyDescent="0.25">
      <c r="A4" s="382" t="s">
        <v>235</v>
      </c>
      <c r="B4" s="383"/>
      <c r="C4" s="383"/>
      <c r="D4" s="383"/>
      <c r="E4" s="383"/>
      <c r="F4" s="383"/>
      <c r="G4" s="383"/>
      <c r="H4" s="383"/>
      <c r="I4" s="383"/>
      <c r="J4" s="384"/>
      <c r="K4" s="385">
        <f>SUM(July!K48+August!K48+September!K48+October!K48+November!K48+December!K48+January!K48+February!K48+March!K48+April!K48+May!K48+June!K48)</f>
        <v>0</v>
      </c>
      <c r="L4" s="386"/>
      <c r="M4" s="344">
        <f>SUM(July:June!M48:O48)</f>
        <v>0</v>
      </c>
      <c r="N4" s="345"/>
      <c r="O4" s="346"/>
      <c r="P4" s="340">
        <f>SUM(July!P48+August!P48+September!P48+October!P48+November!P48+December!P48+January!P48+February!P48+March!P48+April!P48+May!P48+June!P48)</f>
        <v>0</v>
      </c>
      <c r="Q4" s="341"/>
      <c r="R4" s="340">
        <f>SUM(July!R48+August!R48+September!R48+October!R48+November!R48+December!R48+January!R48+February!R48+March!R48+April!R48+May!R48+June!R48)</f>
        <v>0</v>
      </c>
      <c r="S4" s="341"/>
      <c r="T4" s="340">
        <f>SUM(July!T48+August!T48+September!T48+October!T48+November!T48+December!T48+January!T48+February!T48+March!T48+April!T48+May!T48+June!T48)</f>
        <v>0</v>
      </c>
      <c r="U4" s="341"/>
    </row>
    <row r="5" spans="1:21" x14ac:dyDescent="0.25">
      <c r="A5" s="382" t="s">
        <v>221</v>
      </c>
      <c r="B5" s="383"/>
      <c r="C5" s="383"/>
      <c r="D5" s="383"/>
      <c r="E5" s="383"/>
      <c r="F5" s="383"/>
      <c r="G5" s="383"/>
      <c r="H5" s="383"/>
      <c r="I5" s="383"/>
      <c r="J5" s="384"/>
      <c r="K5" s="385">
        <f>SUM(July!K49+August!K49+September!K49+October!K49+November!K49+December!K49+January!K49+February!K49+March!K49+April!K49+May!K49+June!K49)</f>
        <v>0</v>
      </c>
      <c r="L5" s="386"/>
      <c r="M5" s="344">
        <f>SUM(July:June!M49:O49)</f>
        <v>0</v>
      </c>
      <c r="N5" s="345"/>
      <c r="O5" s="346"/>
      <c r="P5" s="340">
        <f>SUM(July!P49+August!P49+September!P49+October!P49+November!P49+December!P49+January!P49+February!P49+March!P49+April!P49+May!P49+June!P49)</f>
        <v>0</v>
      </c>
      <c r="Q5" s="341"/>
      <c r="R5" s="340">
        <f>SUM(July!R49+August!R49+September!R49+October!R49+November!R49+December!R49+January!R49+February!R49+March!R49+April!R49+May!R49+June!R49)</f>
        <v>0</v>
      </c>
      <c r="S5" s="341"/>
      <c r="T5" s="340">
        <f>SUM(July!T49+August!T49+September!T49+October!T49+November!T49+December!T49+January!T49+February!T49+March!T49+April!T49+May!T49+June!T49)</f>
        <v>0</v>
      </c>
      <c r="U5" s="341"/>
    </row>
    <row r="6" spans="1:21" x14ac:dyDescent="0.25">
      <c r="A6" s="382" t="s">
        <v>222</v>
      </c>
      <c r="B6" s="383"/>
      <c r="C6" s="383"/>
      <c r="D6" s="383"/>
      <c r="E6" s="383"/>
      <c r="F6" s="383"/>
      <c r="G6" s="383"/>
      <c r="H6" s="383"/>
      <c r="I6" s="383"/>
      <c r="J6" s="384"/>
      <c r="K6" s="385">
        <f>SUM(July!K50+August!K50+September!K50+October!K50+November!K50+December!K50+January!K50+February!K50+March!K50+April!K50+May!K50+June!K50)</f>
        <v>0</v>
      </c>
      <c r="L6" s="386"/>
      <c r="M6" s="344">
        <f>SUM(July:June!M50:O50)</f>
        <v>0</v>
      </c>
      <c r="N6" s="345"/>
      <c r="O6" s="346"/>
      <c r="P6" s="340">
        <f>SUM(July!P50+August!P50+September!P50+October!P50+November!P50+December!P50+January!P50+February!P50+March!P50+April!P50+May!P50+June!P50)</f>
        <v>0</v>
      </c>
      <c r="Q6" s="341"/>
      <c r="R6" s="340">
        <f>SUM(July!R50+August!R50+September!R50+October!R50+November!R50+December!R50+January!R50+February!R50+March!R50+April!R50+May!R50+June!R50)</f>
        <v>0</v>
      </c>
      <c r="S6" s="341"/>
      <c r="T6" s="340">
        <f>SUM(July!T50+August!T50+September!T50+October!T50+November!T50+December!T50+January!T50+February!T50+March!T50+April!T50+May!T50+June!T50)</f>
        <v>0</v>
      </c>
      <c r="U6" s="341"/>
    </row>
    <row r="7" spans="1:21" x14ac:dyDescent="0.25">
      <c r="A7" s="382" t="s">
        <v>223</v>
      </c>
      <c r="B7" s="383"/>
      <c r="C7" s="383"/>
      <c r="D7" s="383"/>
      <c r="E7" s="383"/>
      <c r="F7" s="383"/>
      <c r="G7" s="383"/>
      <c r="H7" s="383"/>
      <c r="I7" s="383"/>
      <c r="J7" s="384"/>
      <c r="K7" s="385">
        <f>SUM(July!K51+August!K51+September!K51+October!K51+November!K51+December!K51+January!K51+February!K51+March!K51+April!K51+May!K51+June!K51)</f>
        <v>0</v>
      </c>
      <c r="L7" s="386"/>
      <c r="M7" s="344">
        <f>SUM(July:June!M51:O51)</f>
        <v>0</v>
      </c>
      <c r="N7" s="345"/>
      <c r="O7" s="346"/>
      <c r="P7" s="340">
        <f>SUM(July!P51+August!P51+September!P51+October!P51+November!P51+December!P51+January!P51+February!P51+March!P51+April!P51+May!P51+June!P51)</f>
        <v>0</v>
      </c>
      <c r="Q7" s="341"/>
      <c r="R7" s="340">
        <f>SUM(July!R51+August!R51+September!R51+October!R51+November!R51+December!R51+January!R51+February!R51+March!R51+April!R51+May!R51+June!R51)</f>
        <v>0</v>
      </c>
      <c r="S7" s="341"/>
      <c r="T7" s="340">
        <f>SUM(July!T51+August!T51+September!T51+October!T51+November!T51+December!T51+January!T51+February!T51+March!T51+April!T51+May!T51+June!T51)</f>
        <v>0</v>
      </c>
      <c r="U7" s="341"/>
    </row>
    <row r="8" spans="1:21" x14ac:dyDescent="0.25">
      <c r="A8" s="382" t="s">
        <v>224</v>
      </c>
      <c r="B8" s="383"/>
      <c r="C8" s="383"/>
      <c r="D8" s="383"/>
      <c r="E8" s="383"/>
      <c r="F8" s="383"/>
      <c r="G8" s="383"/>
      <c r="H8" s="383"/>
      <c r="I8" s="383"/>
      <c r="J8" s="384"/>
      <c r="K8" s="385">
        <f>SUM(July!K52+August!K52+September!K52+October!K52+November!K52+December!K52+January!K52+February!K52+March!K52+April!K52+May!K52+June!K52)</f>
        <v>0</v>
      </c>
      <c r="L8" s="386"/>
      <c r="M8" s="344">
        <f>SUM(July:June!M52:O52)</f>
        <v>0</v>
      </c>
      <c r="N8" s="345"/>
      <c r="O8" s="346"/>
      <c r="P8" s="340">
        <f>SUM(July!P52+August!P52+September!P52+October!P52+November!P52+December!P52+January!P52+February!P52+March!P52+April!P52+May!P52+June!P52)</f>
        <v>0</v>
      </c>
      <c r="Q8" s="341"/>
      <c r="R8" s="340">
        <f>SUM(July!R52+August!R52+September!R52+October!R52+November!R52+December!R52+January!R52+February!R52+March!R52+April!R52+May!R52+June!R52)</f>
        <v>0</v>
      </c>
      <c r="S8" s="341"/>
      <c r="T8" s="340">
        <f>SUM(July!T52+August!T52+September!T52+October!T52+November!T52+December!T52+January!T52+February!T52+March!T52+April!T52+May!T52+June!T52)</f>
        <v>0</v>
      </c>
      <c r="U8" s="341"/>
    </row>
    <row r="9" spans="1:21" ht="18.75" x14ac:dyDescent="0.3">
      <c r="A9" s="495" t="s">
        <v>225</v>
      </c>
      <c r="B9" s="496"/>
      <c r="C9" s="496"/>
      <c r="D9" s="496"/>
      <c r="E9" s="496"/>
      <c r="F9" s="496"/>
      <c r="G9" s="496"/>
      <c r="H9" s="496"/>
      <c r="I9" s="496"/>
      <c r="J9" s="497"/>
      <c r="K9" s="498">
        <f>SUM(K2:K8)</f>
        <v>0</v>
      </c>
      <c r="L9" s="498"/>
      <c r="M9" s="499">
        <f>SUM(M2:M8)</f>
        <v>0</v>
      </c>
      <c r="N9" s="499"/>
      <c r="O9" s="499"/>
      <c r="P9" s="342">
        <f>SUM(P2:Q8)</f>
        <v>0</v>
      </c>
      <c r="Q9" s="342"/>
      <c r="R9" s="342">
        <f>SUM(R2:S8)</f>
        <v>0</v>
      </c>
      <c r="S9" s="342"/>
      <c r="T9" s="342">
        <f>SUM(T2:U8)</f>
        <v>0</v>
      </c>
      <c r="U9" s="342"/>
    </row>
  </sheetData>
  <sheetProtection algorithmName="SHA-512" hashValue="f/MbbA0DDVBlHh4t3TbQSnhCJ1Wy8kQidNmEHdOnbpHikYpzt/21fL0/zXpnLUTdxBV0l15n+dN5OCh/wZqBMQ==" saltValue="LtQB4q0E+Gab7Ip8K8EMpg==" spinCount="100000" sheet="1" objects="1" scenarios="1"/>
  <mergeCells count="54">
    <mergeCell ref="T6:U6"/>
    <mergeCell ref="T7:U7"/>
    <mergeCell ref="T8:U8"/>
    <mergeCell ref="T9:U9"/>
    <mergeCell ref="T2:U2"/>
    <mergeCell ref="T1:U1"/>
    <mergeCell ref="T3:U3"/>
    <mergeCell ref="T4:U4"/>
    <mergeCell ref="T5:U5"/>
    <mergeCell ref="A9:J9"/>
    <mergeCell ref="K9:L9"/>
    <mergeCell ref="M9:O9"/>
    <mergeCell ref="P9:Q9"/>
    <mergeCell ref="R9:S9"/>
    <mergeCell ref="A7:J7"/>
    <mergeCell ref="K7:L7"/>
    <mergeCell ref="M7:O7"/>
    <mergeCell ref="P7:Q7"/>
    <mergeCell ref="R7:S7"/>
    <mergeCell ref="A8:J8"/>
    <mergeCell ref="K8:L8"/>
    <mergeCell ref="M8:O8"/>
    <mergeCell ref="P8:Q8"/>
    <mergeCell ref="R8:S8"/>
    <mergeCell ref="A5:J5"/>
    <mergeCell ref="K5:L5"/>
    <mergeCell ref="M5:O5"/>
    <mergeCell ref="P5:Q5"/>
    <mergeCell ref="R5:S5"/>
    <mergeCell ref="A6:J6"/>
    <mergeCell ref="K6:L6"/>
    <mergeCell ref="M6:O6"/>
    <mergeCell ref="P6:Q6"/>
    <mergeCell ref="R6:S6"/>
    <mergeCell ref="A3:J3"/>
    <mergeCell ref="K3:L3"/>
    <mergeCell ref="M3:O3"/>
    <mergeCell ref="P3:Q3"/>
    <mergeCell ref="R3:S3"/>
    <mergeCell ref="A4:J4"/>
    <mergeCell ref="K4:L4"/>
    <mergeCell ref="M4:O4"/>
    <mergeCell ref="P4:Q4"/>
    <mergeCell ref="R4:S4"/>
    <mergeCell ref="A1:J1"/>
    <mergeCell ref="K1:L1"/>
    <mergeCell ref="M1:O1"/>
    <mergeCell ref="P1:Q1"/>
    <mergeCell ref="R1:S1"/>
    <mergeCell ref="A2:J2"/>
    <mergeCell ref="K2:L2"/>
    <mergeCell ref="M2:O2"/>
    <mergeCell ref="P2:Q2"/>
    <mergeCell ref="R2:S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71F9-238B-446F-90E8-B31217A98976}">
  <sheetPr>
    <tabColor rgb="FF7030A0"/>
  </sheetPr>
  <dimension ref="A2:B17"/>
  <sheetViews>
    <sheetView workbookViewId="0">
      <selection activeCell="A6" sqref="A6"/>
    </sheetView>
  </sheetViews>
  <sheetFormatPr defaultRowHeight="15" x14ac:dyDescent="0.25"/>
  <cols>
    <col min="1" max="1" width="36.85546875" customWidth="1"/>
  </cols>
  <sheetData>
    <row r="2" spans="1:2" x14ac:dyDescent="0.25">
      <c r="A2" s="84" t="s">
        <v>230</v>
      </c>
      <c r="B2" s="84"/>
    </row>
    <row r="3" spans="1:2" x14ac:dyDescent="0.25">
      <c r="A3" s="85" t="s">
        <v>239</v>
      </c>
      <c r="B3" s="86" t="s">
        <v>34</v>
      </c>
    </row>
    <row r="4" spans="1:2" x14ac:dyDescent="0.25">
      <c r="A4" s="85" t="s">
        <v>203</v>
      </c>
      <c r="B4" s="86" t="s">
        <v>34</v>
      </c>
    </row>
    <row r="5" spans="1:2" x14ac:dyDescent="0.25">
      <c r="A5" s="85" t="s">
        <v>259</v>
      </c>
      <c r="B5" t="s">
        <v>34</v>
      </c>
    </row>
    <row r="10" spans="1:2" x14ac:dyDescent="0.25">
      <c r="A10" s="84" t="s">
        <v>232</v>
      </c>
      <c r="B10" s="84" t="s">
        <v>231</v>
      </c>
    </row>
    <row r="11" spans="1:2" x14ac:dyDescent="0.25">
      <c r="A11" s="87" t="s">
        <v>219</v>
      </c>
      <c r="B11" s="88" t="s">
        <v>34</v>
      </c>
    </row>
    <row r="12" spans="1:2" x14ac:dyDescent="0.25">
      <c r="A12" s="87" t="s">
        <v>220</v>
      </c>
      <c r="B12" s="88" t="s">
        <v>34</v>
      </c>
    </row>
    <row r="13" spans="1:2" x14ac:dyDescent="0.25">
      <c r="A13" s="87" t="s">
        <v>237</v>
      </c>
      <c r="B13" s="88" t="s">
        <v>34</v>
      </c>
    </row>
    <row r="14" spans="1:2" x14ac:dyDescent="0.25">
      <c r="A14" s="87" t="s">
        <v>221</v>
      </c>
      <c r="B14" s="88" t="s">
        <v>34</v>
      </c>
    </row>
    <row r="15" spans="1:2" x14ac:dyDescent="0.25">
      <c r="A15" s="87" t="s">
        <v>236</v>
      </c>
      <c r="B15" s="88" t="s">
        <v>34</v>
      </c>
    </row>
    <row r="16" spans="1:2" x14ac:dyDescent="0.25">
      <c r="A16" s="87" t="s">
        <v>238</v>
      </c>
      <c r="B16" s="88" t="s">
        <v>34</v>
      </c>
    </row>
    <row r="17" spans="1:2" x14ac:dyDescent="0.25">
      <c r="A17" s="87" t="s">
        <v>224</v>
      </c>
      <c r="B17" s="88" t="s">
        <v>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E106"/>
  <sheetViews>
    <sheetView tabSelected="1" zoomScale="80" zoomScaleNormal="80" workbookViewId="0">
      <selection activeCell="X4" sqref="X4:AE4"/>
    </sheetView>
  </sheetViews>
  <sheetFormatPr defaultColWidth="8.85546875" defaultRowHeight="15" x14ac:dyDescent="0.25"/>
  <cols>
    <col min="1" max="29" width="5.5703125" customWidth="1"/>
    <col min="30" max="31" width="4.7109375" customWidth="1"/>
  </cols>
  <sheetData>
    <row r="1" spans="1:31" ht="18.75" x14ac:dyDescent="0.25">
      <c r="A1" s="317" t="s">
        <v>270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9"/>
    </row>
    <row r="2" spans="1:31" ht="18.75" x14ac:dyDescent="0.25">
      <c r="A2" s="320" t="s">
        <v>269</v>
      </c>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2"/>
    </row>
    <row r="3" spans="1:31" ht="30" customHeight="1" x14ac:dyDescent="0.25">
      <c r="A3" s="323" t="s">
        <v>268</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5"/>
    </row>
    <row r="4" spans="1:31" ht="20.100000000000001" customHeight="1" x14ac:dyDescent="0.25">
      <c r="A4" s="215" t="s">
        <v>0</v>
      </c>
      <c r="B4" s="215"/>
      <c r="C4" s="215"/>
      <c r="D4" s="215"/>
      <c r="E4" s="215"/>
      <c r="F4" s="215"/>
      <c r="G4" s="215"/>
      <c r="H4" s="326" t="s">
        <v>70</v>
      </c>
      <c r="I4" s="326"/>
      <c r="J4" s="326"/>
      <c r="K4" s="326"/>
      <c r="L4" s="326"/>
      <c r="M4" s="326"/>
      <c r="N4" s="326"/>
      <c r="O4" s="326"/>
      <c r="P4" s="326"/>
      <c r="Q4" s="18"/>
      <c r="R4" s="215" t="s">
        <v>32</v>
      </c>
      <c r="S4" s="215"/>
      <c r="T4" s="215"/>
      <c r="U4" s="215"/>
      <c r="V4" s="215"/>
      <c r="W4" s="215"/>
      <c r="X4" s="326"/>
      <c r="Y4" s="326"/>
      <c r="Z4" s="326"/>
      <c r="AA4" s="326"/>
      <c r="AB4" s="326"/>
      <c r="AC4" s="326"/>
      <c r="AD4" s="326"/>
      <c r="AE4" s="326"/>
    </row>
    <row r="5" spans="1:31" ht="20.100000000000001" customHeight="1" x14ac:dyDescent="0.25">
      <c r="A5" s="215" t="s">
        <v>33</v>
      </c>
      <c r="B5" s="215"/>
      <c r="C5" s="215"/>
      <c r="D5" s="215"/>
      <c r="E5" s="215"/>
      <c r="F5" s="215"/>
      <c r="G5" s="215"/>
      <c r="H5" s="327" t="s">
        <v>23</v>
      </c>
      <c r="I5" s="327"/>
      <c r="J5" s="327"/>
      <c r="K5" s="327"/>
      <c r="L5" s="327"/>
      <c r="M5" s="327"/>
      <c r="N5" s="327"/>
      <c r="O5" s="327"/>
      <c r="P5" s="327"/>
      <c r="Q5" s="18"/>
      <c r="R5" s="215" t="s">
        <v>1</v>
      </c>
      <c r="S5" s="215"/>
      <c r="T5" s="215"/>
      <c r="U5" s="215"/>
      <c r="V5" s="215"/>
      <c r="W5" s="215"/>
      <c r="X5" s="327"/>
      <c r="Y5" s="327"/>
      <c r="Z5" s="327"/>
      <c r="AA5" s="327"/>
      <c r="AB5" s="327"/>
      <c r="AC5" s="327"/>
      <c r="AD5" s="327"/>
      <c r="AE5" s="327"/>
    </row>
    <row r="6" spans="1:31" ht="20.100000000000001" customHeight="1" x14ac:dyDescent="0.25">
      <c r="A6" s="333" t="s">
        <v>2</v>
      </c>
      <c r="B6" s="333"/>
      <c r="C6" s="333"/>
      <c r="D6" s="333"/>
      <c r="E6" s="333"/>
      <c r="F6" s="333"/>
      <c r="G6" s="333"/>
      <c r="H6" s="335"/>
      <c r="I6" s="335"/>
      <c r="J6" s="335"/>
      <c r="K6" s="335"/>
      <c r="L6" s="335"/>
      <c r="M6" s="335"/>
      <c r="N6" s="335"/>
      <c r="O6" s="335"/>
      <c r="P6" s="336"/>
      <c r="Q6" s="18"/>
      <c r="R6" s="215" t="s">
        <v>3</v>
      </c>
      <c r="S6" s="215"/>
      <c r="T6" s="215"/>
      <c r="U6" s="215"/>
      <c r="V6" s="215"/>
      <c r="W6" s="215"/>
      <c r="X6" s="326"/>
      <c r="Y6" s="326"/>
      <c r="Z6" s="326"/>
      <c r="AA6" s="326"/>
      <c r="AB6" s="326"/>
      <c r="AC6" s="326"/>
      <c r="AD6" s="326"/>
      <c r="AE6" s="326"/>
    </row>
    <row r="7" spans="1:31" ht="20.100000000000001" customHeight="1" x14ac:dyDescent="0.25">
      <c r="A7" s="334"/>
      <c r="B7" s="334"/>
      <c r="C7" s="334"/>
      <c r="D7" s="334"/>
      <c r="E7" s="334"/>
      <c r="F7" s="334"/>
      <c r="G7" s="334"/>
      <c r="H7" s="337"/>
      <c r="I7" s="337"/>
      <c r="J7" s="337"/>
      <c r="K7" s="337"/>
      <c r="L7" s="337"/>
      <c r="M7" s="337"/>
      <c r="N7" s="337"/>
      <c r="O7" s="337"/>
      <c r="P7" s="338"/>
      <c r="Q7" s="18"/>
      <c r="R7" s="215" t="s">
        <v>4</v>
      </c>
      <c r="S7" s="215"/>
      <c r="T7" s="215"/>
      <c r="U7" s="215"/>
      <c r="V7" s="215"/>
      <c r="W7" s="215"/>
      <c r="X7" s="327"/>
      <c r="Y7" s="327"/>
      <c r="Z7" s="327"/>
      <c r="AA7" s="327"/>
      <c r="AB7" s="327"/>
      <c r="AC7" s="327"/>
      <c r="AD7" s="327"/>
      <c r="AE7" s="327"/>
    </row>
    <row r="8" spans="1:31" ht="20.100000000000001" customHeight="1" x14ac:dyDescent="0.25">
      <c r="A8" s="330" t="s">
        <v>87</v>
      </c>
      <c r="B8" s="330"/>
      <c r="C8" s="330"/>
      <c r="D8" s="330"/>
      <c r="E8" s="330"/>
      <c r="F8" s="330"/>
      <c r="G8" s="330"/>
      <c r="H8" s="19" t="s">
        <v>72</v>
      </c>
      <c r="I8" s="19"/>
      <c r="J8" s="331" t="s">
        <v>40</v>
      </c>
      <c r="K8" s="331"/>
      <c r="L8" s="331"/>
      <c r="M8" s="326" t="s">
        <v>73</v>
      </c>
      <c r="N8" s="326"/>
      <c r="O8" s="332">
        <v>2024</v>
      </c>
      <c r="P8" s="332"/>
      <c r="Q8" s="18"/>
      <c r="R8" s="329" t="s">
        <v>38</v>
      </c>
      <c r="S8" s="329"/>
      <c r="T8" s="329"/>
      <c r="U8" s="329"/>
      <c r="V8" s="329"/>
      <c r="W8" s="329"/>
      <c r="X8" s="328"/>
      <c r="Y8" s="328"/>
      <c r="Z8" s="328"/>
      <c r="AA8" s="328"/>
      <c r="AB8" s="328"/>
      <c r="AC8" s="328"/>
      <c r="AD8" s="328"/>
      <c r="AE8" s="328"/>
    </row>
    <row r="9" spans="1:31" ht="30" customHeight="1" x14ac:dyDescent="0.3">
      <c r="A9" s="298" t="s">
        <v>51</v>
      </c>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row>
    <row r="10" spans="1:31" ht="15.75" x14ac:dyDescent="0.25">
      <c r="A10" s="295" t="s">
        <v>71</v>
      </c>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row>
    <row r="11" spans="1:31" ht="15" customHeight="1" x14ac:dyDescent="0.25">
      <c r="A11" s="296" t="s">
        <v>72</v>
      </c>
      <c r="B11" s="297"/>
      <c r="C11" s="296" t="s">
        <v>73</v>
      </c>
      <c r="D11" s="297"/>
      <c r="E11" s="314" t="s">
        <v>74</v>
      </c>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6"/>
    </row>
    <row r="12" spans="1:31" x14ac:dyDescent="0.25">
      <c r="A12" s="308" t="s">
        <v>75</v>
      </c>
      <c r="B12" s="309"/>
      <c r="C12" s="308" t="s">
        <v>260</v>
      </c>
      <c r="D12" s="309"/>
      <c r="E12" s="299" t="s">
        <v>34</v>
      </c>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1"/>
    </row>
    <row r="13" spans="1:31" x14ac:dyDescent="0.25">
      <c r="A13" s="310"/>
      <c r="B13" s="311"/>
      <c r="C13" s="310"/>
      <c r="D13" s="311"/>
      <c r="E13" s="302"/>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4"/>
    </row>
    <row r="14" spans="1:31" x14ac:dyDescent="0.25">
      <c r="A14" s="310"/>
      <c r="B14" s="311"/>
      <c r="C14" s="310"/>
      <c r="D14" s="311"/>
      <c r="E14" s="302"/>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4"/>
    </row>
    <row r="15" spans="1:31" x14ac:dyDescent="0.25">
      <c r="A15" s="310"/>
      <c r="B15" s="311"/>
      <c r="C15" s="310"/>
      <c r="D15" s="311"/>
      <c r="E15" s="302"/>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4"/>
    </row>
    <row r="16" spans="1:31" x14ac:dyDescent="0.25">
      <c r="A16" s="312"/>
      <c r="B16" s="313"/>
      <c r="C16" s="312"/>
      <c r="D16" s="313"/>
      <c r="E16" s="305"/>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7"/>
    </row>
    <row r="17" spans="1:31" ht="15" customHeight="1" x14ac:dyDescent="0.25">
      <c r="A17" s="296" t="s">
        <v>72</v>
      </c>
      <c r="B17" s="297"/>
      <c r="C17" s="296" t="s">
        <v>73</v>
      </c>
      <c r="D17" s="297"/>
      <c r="E17" s="314" t="s">
        <v>74</v>
      </c>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6"/>
    </row>
    <row r="18" spans="1:31" x14ac:dyDescent="0.25">
      <c r="A18" s="308" t="s">
        <v>76</v>
      </c>
      <c r="B18" s="309"/>
      <c r="C18" s="308" t="s">
        <v>260</v>
      </c>
      <c r="D18" s="309"/>
      <c r="E18" s="299" t="s">
        <v>34</v>
      </c>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1"/>
    </row>
    <row r="19" spans="1:31" x14ac:dyDescent="0.25">
      <c r="A19" s="310"/>
      <c r="B19" s="311"/>
      <c r="C19" s="310"/>
      <c r="D19" s="311"/>
      <c r="E19" s="302"/>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4"/>
    </row>
    <row r="20" spans="1:31" x14ac:dyDescent="0.25">
      <c r="A20" s="310"/>
      <c r="B20" s="311"/>
      <c r="C20" s="310"/>
      <c r="D20" s="311"/>
      <c r="E20" s="302"/>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4"/>
    </row>
    <row r="21" spans="1:31" x14ac:dyDescent="0.25">
      <c r="A21" s="310"/>
      <c r="B21" s="311"/>
      <c r="C21" s="310"/>
      <c r="D21" s="311"/>
      <c r="E21" s="302"/>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4"/>
    </row>
    <row r="22" spans="1:31" x14ac:dyDescent="0.25">
      <c r="A22" s="312"/>
      <c r="B22" s="313"/>
      <c r="C22" s="312"/>
      <c r="D22" s="313"/>
      <c r="E22" s="305"/>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7"/>
    </row>
    <row r="23" spans="1:31" ht="15" customHeight="1" x14ac:dyDescent="0.25">
      <c r="A23" s="296" t="s">
        <v>72</v>
      </c>
      <c r="B23" s="297"/>
      <c r="C23" s="296" t="s">
        <v>73</v>
      </c>
      <c r="D23" s="297"/>
      <c r="E23" s="314" t="s">
        <v>74</v>
      </c>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6"/>
    </row>
    <row r="24" spans="1:31" x14ac:dyDescent="0.25">
      <c r="A24" s="308" t="s">
        <v>77</v>
      </c>
      <c r="B24" s="309"/>
      <c r="C24" s="308" t="s">
        <v>260</v>
      </c>
      <c r="D24" s="309"/>
      <c r="E24" s="299" t="s">
        <v>34</v>
      </c>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1"/>
    </row>
    <row r="25" spans="1:31" x14ac:dyDescent="0.25">
      <c r="A25" s="310"/>
      <c r="B25" s="311"/>
      <c r="C25" s="310"/>
      <c r="D25" s="311"/>
      <c r="E25" s="302"/>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4"/>
    </row>
    <row r="26" spans="1:31" x14ac:dyDescent="0.25">
      <c r="A26" s="310"/>
      <c r="B26" s="311"/>
      <c r="C26" s="310"/>
      <c r="D26" s="311"/>
      <c r="E26" s="302"/>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4"/>
    </row>
    <row r="27" spans="1:31" x14ac:dyDescent="0.25">
      <c r="A27" s="310"/>
      <c r="B27" s="311"/>
      <c r="C27" s="310"/>
      <c r="D27" s="311"/>
      <c r="E27" s="302"/>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4"/>
    </row>
    <row r="28" spans="1:31" x14ac:dyDescent="0.25">
      <c r="A28" s="312"/>
      <c r="B28" s="313"/>
      <c r="C28" s="312"/>
      <c r="D28" s="313"/>
      <c r="E28" s="305"/>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7"/>
    </row>
    <row r="29" spans="1:31" ht="15" customHeight="1" x14ac:dyDescent="0.25">
      <c r="A29" s="296" t="s">
        <v>72</v>
      </c>
      <c r="B29" s="297"/>
      <c r="C29" s="296" t="s">
        <v>73</v>
      </c>
      <c r="D29" s="297"/>
      <c r="E29" s="314" t="s">
        <v>74</v>
      </c>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6"/>
    </row>
    <row r="30" spans="1:31" x14ac:dyDescent="0.25">
      <c r="A30" s="308" t="s">
        <v>78</v>
      </c>
      <c r="B30" s="309"/>
      <c r="C30" s="308" t="s">
        <v>260</v>
      </c>
      <c r="D30" s="309"/>
      <c r="E30" s="299" t="s">
        <v>34</v>
      </c>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1"/>
    </row>
    <row r="31" spans="1:31" x14ac:dyDescent="0.25">
      <c r="A31" s="310"/>
      <c r="B31" s="311"/>
      <c r="C31" s="310"/>
      <c r="D31" s="311"/>
      <c r="E31" s="302"/>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4"/>
    </row>
    <row r="32" spans="1:31" x14ac:dyDescent="0.25">
      <c r="A32" s="310"/>
      <c r="B32" s="311"/>
      <c r="C32" s="310"/>
      <c r="D32" s="311"/>
      <c r="E32" s="302"/>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4"/>
    </row>
    <row r="33" spans="1:31" x14ac:dyDescent="0.25">
      <c r="A33" s="310"/>
      <c r="B33" s="311"/>
      <c r="C33" s="310"/>
      <c r="D33" s="311"/>
      <c r="E33" s="302"/>
      <c r="F33" s="30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4"/>
    </row>
    <row r="34" spans="1:31" x14ac:dyDescent="0.25">
      <c r="A34" s="312"/>
      <c r="B34" s="313"/>
      <c r="C34" s="312"/>
      <c r="D34" s="313"/>
      <c r="E34" s="305"/>
      <c r="F34" s="30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7"/>
    </row>
    <row r="35" spans="1:31" ht="15" customHeight="1" x14ac:dyDescent="0.25">
      <c r="A35" s="296" t="s">
        <v>72</v>
      </c>
      <c r="B35" s="297"/>
      <c r="C35" s="296" t="s">
        <v>73</v>
      </c>
      <c r="D35" s="297"/>
      <c r="E35" s="314" t="s">
        <v>74</v>
      </c>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6"/>
    </row>
    <row r="36" spans="1:31" x14ac:dyDescent="0.25">
      <c r="A36" s="308" t="s">
        <v>79</v>
      </c>
      <c r="B36" s="309"/>
      <c r="C36" s="308" t="s">
        <v>260</v>
      </c>
      <c r="D36" s="309"/>
      <c r="E36" s="299" t="s">
        <v>34</v>
      </c>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1"/>
    </row>
    <row r="37" spans="1:31" x14ac:dyDescent="0.25">
      <c r="A37" s="310"/>
      <c r="B37" s="311"/>
      <c r="C37" s="310"/>
      <c r="D37" s="311"/>
      <c r="E37" s="302"/>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4"/>
    </row>
    <row r="38" spans="1:31" x14ac:dyDescent="0.25">
      <c r="A38" s="310"/>
      <c r="B38" s="311"/>
      <c r="C38" s="310"/>
      <c r="D38" s="311"/>
      <c r="E38" s="302"/>
      <c r="F38" s="303"/>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4"/>
    </row>
    <row r="39" spans="1:31" x14ac:dyDescent="0.25">
      <c r="A39" s="310"/>
      <c r="B39" s="311"/>
      <c r="C39" s="310"/>
      <c r="D39" s="311"/>
      <c r="E39" s="302"/>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c r="AE39" s="304"/>
    </row>
    <row r="40" spans="1:31" x14ac:dyDescent="0.25">
      <c r="A40" s="312"/>
      <c r="B40" s="313"/>
      <c r="C40" s="312"/>
      <c r="D40" s="313"/>
      <c r="E40" s="305"/>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7"/>
    </row>
    <row r="41" spans="1:31" ht="15" customHeight="1" x14ac:dyDescent="0.25">
      <c r="A41" s="296" t="s">
        <v>72</v>
      </c>
      <c r="B41" s="297"/>
      <c r="C41" s="296" t="s">
        <v>73</v>
      </c>
      <c r="D41" s="297"/>
      <c r="E41" s="314" t="s">
        <v>74</v>
      </c>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6"/>
    </row>
    <row r="42" spans="1:31" x14ac:dyDescent="0.25">
      <c r="A42" s="308" t="s">
        <v>80</v>
      </c>
      <c r="B42" s="309"/>
      <c r="C42" s="308" t="s">
        <v>260</v>
      </c>
      <c r="D42" s="309"/>
      <c r="E42" s="299" t="s">
        <v>34</v>
      </c>
      <c r="F42" s="300"/>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1"/>
    </row>
    <row r="43" spans="1:31" x14ac:dyDescent="0.25">
      <c r="A43" s="310"/>
      <c r="B43" s="311"/>
      <c r="C43" s="310"/>
      <c r="D43" s="311"/>
      <c r="E43" s="302"/>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4"/>
    </row>
    <row r="44" spans="1:31" x14ac:dyDescent="0.25">
      <c r="A44" s="310"/>
      <c r="B44" s="311"/>
      <c r="C44" s="310"/>
      <c r="D44" s="311"/>
      <c r="E44" s="302"/>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4"/>
    </row>
    <row r="45" spans="1:31" x14ac:dyDescent="0.25">
      <c r="A45" s="310"/>
      <c r="B45" s="311"/>
      <c r="C45" s="310"/>
      <c r="D45" s="311"/>
      <c r="E45" s="302"/>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4"/>
    </row>
    <row r="46" spans="1:31" x14ac:dyDescent="0.25">
      <c r="A46" s="312"/>
      <c r="B46" s="313"/>
      <c r="C46" s="312"/>
      <c r="D46" s="313"/>
      <c r="E46" s="305"/>
      <c r="F46" s="306"/>
      <c r="G46" s="306"/>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7"/>
    </row>
    <row r="47" spans="1:31" ht="15" customHeight="1" x14ac:dyDescent="0.25">
      <c r="A47" s="296" t="s">
        <v>72</v>
      </c>
      <c r="B47" s="297"/>
      <c r="C47" s="296" t="s">
        <v>73</v>
      </c>
      <c r="D47" s="297"/>
      <c r="E47" s="314" t="s">
        <v>74</v>
      </c>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6"/>
    </row>
    <row r="48" spans="1:31" x14ac:dyDescent="0.25">
      <c r="A48" s="308" t="s">
        <v>81</v>
      </c>
      <c r="B48" s="309"/>
      <c r="C48" s="308" t="s">
        <v>265</v>
      </c>
      <c r="D48" s="309"/>
      <c r="E48" s="299" t="s">
        <v>34</v>
      </c>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1"/>
    </row>
    <row r="49" spans="1:31" x14ac:dyDescent="0.25">
      <c r="A49" s="310"/>
      <c r="B49" s="311"/>
      <c r="C49" s="310"/>
      <c r="D49" s="311"/>
      <c r="E49" s="302"/>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4"/>
    </row>
    <row r="50" spans="1:31" x14ac:dyDescent="0.25">
      <c r="A50" s="310"/>
      <c r="B50" s="311"/>
      <c r="C50" s="310"/>
      <c r="D50" s="311"/>
      <c r="E50" s="302"/>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4"/>
    </row>
    <row r="51" spans="1:31" x14ac:dyDescent="0.25">
      <c r="A51" s="310"/>
      <c r="B51" s="311"/>
      <c r="C51" s="310"/>
      <c r="D51" s="311"/>
      <c r="E51" s="302"/>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4"/>
    </row>
    <row r="52" spans="1:31" x14ac:dyDescent="0.25">
      <c r="A52" s="312"/>
      <c r="B52" s="313"/>
      <c r="C52" s="312"/>
      <c r="D52" s="313"/>
      <c r="E52" s="305"/>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7"/>
    </row>
    <row r="53" spans="1:31" ht="15" customHeight="1" x14ac:dyDescent="0.25">
      <c r="A53" s="296" t="s">
        <v>72</v>
      </c>
      <c r="B53" s="297"/>
      <c r="C53" s="296" t="s">
        <v>73</v>
      </c>
      <c r="D53" s="297"/>
      <c r="E53" s="314" t="s">
        <v>74</v>
      </c>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6"/>
    </row>
    <row r="54" spans="1:31" x14ac:dyDescent="0.25">
      <c r="A54" s="308" t="s">
        <v>82</v>
      </c>
      <c r="B54" s="309"/>
      <c r="C54" s="308" t="s">
        <v>265</v>
      </c>
      <c r="D54" s="309"/>
      <c r="E54" s="299" t="s">
        <v>34</v>
      </c>
      <c r="F54" s="300"/>
      <c r="G54" s="300"/>
      <c r="H54" s="300"/>
      <c r="I54" s="300"/>
      <c r="J54" s="300"/>
      <c r="K54" s="300"/>
      <c r="L54" s="300"/>
      <c r="M54" s="300"/>
      <c r="N54" s="300"/>
      <c r="O54" s="300"/>
      <c r="P54" s="300"/>
      <c r="Q54" s="300"/>
      <c r="R54" s="300"/>
      <c r="S54" s="300"/>
      <c r="T54" s="300"/>
      <c r="U54" s="300"/>
      <c r="V54" s="300"/>
      <c r="W54" s="300"/>
      <c r="X54" s="300"/>
      <c r="Y54" s="300"/>
      <c r="Z54" s="300"/>
      <c r="AA54" s="300"/>
      <c r="AB54" s="300"/>
      <c r="AC54" s="300"/>
      <c r="AD54" s="300"/>
      <c r="AE54" s="301"/>
    </row>
    <row r="55" spans="1:31" x14ac:dyDescent="0.25">
      <c r="A55" s="310"/>
      <c r="B55" s="311"/>
      <c r="C55" s="310"/>
      <c r="D55" s="311"/>
      <c r="E55" s="302"/>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4"/>
    </row>
    <row r="56" spans="1:31" x14ac:dyDescent="0.25">
      <c r="A56" s="310"/>
      <c r="B56" s="311"/>
      <c r="C56" s="310"/>
      <c r="D56" s="311"/>
      <c r="E56" s="302"/>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4"/>
    </row>
    <row r="57" spans="1:31" x14ac:dyDescent="0.25">
      <c r="A57" s="310"/>
      <c r="B57" s="311"/>
      <c r="C57" s="310"/>
      <c r="D57" s="311"/>
      <c r="E57" s="302"/>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4"/>
    </row>
    <row r="58" spans="1:31" x14ac:dyDescent="0.25">
      <c r="A58" s="312"/>
      <c r="B58" s="313"/>
      <c r="C58" s="312"/>
      <c r="D58" s="313"/>
      <c r="E58" s="305"/>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7"/>
    </row>
    <row r="59" spans="1:31" ht="15" customHeight="1" x14ac:dyDescent="0.25">
      <c r="A59" s="296" t="s">
        <v>72</v>
      </c>
      <c r="B59" s="297"/>
      <c r="C59" s="296" t="s">
        <v>73</v>
      </c>
      <c r="D59" s="297"/>
      <c r="E59" s="314" t="s">
        <v>74</v>
      </c>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6"/>
    </row>
    <row r="60" spans="1:31" x14ac:dyDescent="0.25">
      <c r="A60" s="308" t="s">
        <v>83</v>
      </c>
      <c r="B60" s="309"/>
      <c r="C60" s="308" t="s">
        <v>265</v>
      </c>
      <c r="D60" s="309"/>
      <c r="E60" s="299" t="s">
        <v>34</v>
      </c>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1"/>
    </row>
    <row r="61" spans="1:31" x14ac:dyDescent="0.25">
      <c r="A61" s="310"/>
      <c r="B61" s="311"/>
      <c r="C61" s="310"/>
      <c r="D61" s="311"/>
      <c r="E61" s="302"/>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c r="AE61" s="304"/>
    </row>
    <row r="62" spans="1:31" x14ac:dyDescent="0.25">
      <c r="A62" s="310"/>
      <c r="B62" s="311"/>
      <c r="C62" s="310"/>
      <c r="D62" s="311"/>
      <c r="E62" s="302"/>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4"/>
    </row>
    <row r="63" spans="1:31" x14ac:dyDescent="0.25">
      <c r="A63" s="310"/>
      <c r="B63" s="311"/>
      <c r="C63" s="310"/>
      <c r="D63" s="311"/>
      <c r="E63" s="302"/>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4"/>
    </row>
    <row r="64" spans="1:31" x14ac:dyDescent="0.25">
      <c r="A64" s="312"/>
      <c r="B64" s="313"/>
      <c r="C64" s="312"/>
      <c r="D64" s="313"/>
      <c r="E64" s="305"/>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7"/>
    </row>
    <row r="65" spans="1:31" ht="15" customHeight="1" x14ac:dyDescent="0.25">
      <c r="A65" s="296" t="s">
        <v>72</v>
      </c>
      <c r="B65" s="297"/>
      <c r="C65" s="296" t="s">
        <v>73</v>
      </c>
      <c r="D65" s="297"/>
      <c r="E65" s="314" t="s">
        <v>74</v>
      </c>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6"/>
    </row>
    <row r="66" spans="1:31" x14ac:dyDescent="0.25">
      <c r="A66" s="308" t="s">
        <v>84</v>
      </c>
      <c r="B66" s="309"/>
      <c r="C66" s="308" t="s">
        <v>265</v>
      </c>
      <c r="D66" s="309"/>
      <c r="E66" s="299" t="s">
        <v>34</v>
      </c>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c r="AD66" s="300"/>
      <c r="AE66" s="301"/>
    </row>
    <row r="67" spans="1:31" x14ac:dyDescent="0.25">
      <c r="A67" s="310"/>
      <c r="B67" s="311"/>
      <c r="C67" s="310"/>
      <c r="D67" s="311"/>
      <c r="E67" s="302"/>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4"/>
    </row>
    <row r="68" spans="1:31" x14ac:dyDescent="0.25">
      <c r="A68" s="310"/>
      <c r="B68" s="311"/>
      <c r="C68" s="310"/>
      <c r="D68" s="311"/>
      <c r="E68" s="302"/>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4"/>
    </row>
    <row r="69" spans="1:31" x14ac:dyDescent="0.25">
      <c r="A69" s="310"/>
      <c r="B69" s="311"/>
      <c r="C69" s="310"/>
      <c r="D69" s="311"/>
      <c r="E69" s="302"/>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4"/>
    </row>
    <row r="70" spans="1:31" x14ac:dyDescent="0.25">
      <c r="A70" s="312"/>
      <c r="B70" s="313"/>
      <c r="C70" s="312"/>
      <c r="D70" s="313"/>
      <c r="E70" s="305"/>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7"/>
    </row>
    <row r="71" spans="1:31" ht="15" customHeight="1" x14ac:dyDescent="0.25">
      <c r="A71" s="296" t="s">
        <v>72</v>
      </c>
      <c r="B71" s="297"/>
      <c r="C71" s="296" t="s">
        <v>73</v>
      </c>
      <c r="D71" s="297"/>
      <c r="E71" s="314" t="s">
        <v>74</v>
      </c>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6"/>
    </row>
    <row r="72" spans="1:31" x14ac:dyDescent="0.25">
      <c r="A72" s="308" t="s">
        <v>85</v>
      </c>
      <c r="B72" s="309"/>
      <c r="C72" s="308" t="s">
        <v>265</v>
      </c>
      <c r="D72" s="309"/>
      <c r="E72" s="299" t="s">
        <v>34</v>
      </c>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1"/>
    </row>
    <row r="73" spans="1:31" x14ac:dyDescent="0.25">
      <c r="A73" s="310"/>
      <c r="B73" s="311"/>
      <c r="C73" s="310"/>
      <c r="D73" s="311"/>
      <c r="E73" s="302"/>
      <c r="F73" s="303"/>
      <c r="G73" s="303"/>
      <c r="H73" s="303"/>
      <c r="I73" s="303"/>
      <c r="J73" s="303"/>
      <c r="K73" s="303"/>
      <c r="L73" s="303"/>
      <c r="M73" s="303"/>
      <c r="N73" s="303"/>
      <c r="O73" s="303"/>
      <c r="P73" s="303"/>
      <c r="Q73" s="303"/>
      <c r="R73" s="303"/>
      <c r="S73" s="303"/>
      <c r="T73" s="303"/>
      <c r="U73" s="303"/>
      <c r="V73" s="303"/>
      <c r="W73" s="303"/>
      <c r="X73" s="303"/>
      <c r="Y73" s="303"/>
      <c r="Z73" s="303"/>
      <c r="AA73" s="303"/>
      <c r="AB73" s="303"/>
      <c r="AC73" s="303"/>
      <c r="AD73" s="303"/>
      <c r="AE73" s="304"/>
    </row>
    <row r="74" spans="1:31" x14ac:dyDescent="0.25">
      <c r="A74" s="310"/>
      <c r="B74" s="311"/>
      <c r="C74" s="310"/>
      <c r="D74" s="311"/>
      <c r="E74" s="302"/>
      <c r="F74" s="303"/>
      <c r="G74" s="303"/>
      <c r="H74" s="303"/>
      <c r="I74" s="303"/>
      <c r="J74" s="303"/>
      <c r="K74" s="303"/>
      <c r="L74" s="303"/>
      <c r="M74" s="303"/>
      <c r="N74" s="303"/>
      <c r="O74" s="303"/>
      <c r="P74" s="303"/>
      <c r="Q74" s="303"/>
      <c r="R74" s="303"/>
      <c r="S74" s="303"/>
      <c r="T74" s="303"/>
      <c r="U74" s="303"/>
      <c r="V74" s="303"/>
      <c r="W74" s="303"/>
      <c r="X74" s="303"/>
      <c r="Y74" s="303"/>
      <c r="Z74" s="303"/>
      <c r="AA74" s="303"/>
      <c r="AB74" s="303"/>
      <c r="AC74" s="303"/>
      <c r="AD74" s="303"/>
      <c r="AE74" s="304"/>
    </row>
    <row r="75" spans="1:31" x14ac:dyDescent="0.25">
      <c r="A75" s="310"/>
      <c r="B75" s="311"/>
      <c r="C75" s="310"/>
      <c r="D75" s="311"/>
      <c r="E75" s="302"/>
      <c r="F75" s="303"/>
      <c r="G75" s="303"/>
      <c r="H75" s="303"/>
      <c r="I75" s="303"/>
      <c r="J75" s="303"/>
      <c r="K75" s="303"/>
      <c r="L75" s="303"/>
      <c r="M75" s="303"/>
      <c r="N75" s="303"/>
      <c r="O75" s="303"/>
      <c r="P75" s="303"/>
      <c r="Q75" s="303"/>
      <c r="R75" s="303"/>
      <c r="S75" s="303"/>
      <c r="T75" s="303"/>
      <c r="U75" s="303"/>
      <c r="V75" s="303"/>
      <c r="W75" s="303"/>
      <c r="X75" s="303"/>
      <c r="Y75" s="303"/>
      <c r="Z75" s="303"/>
      <c r="AA75" s="303"/>
      <c r="AB75" s="303"/>
      <c r="AC75" s="303"/>
      <c r="AD75" s="303"/>
      <c r="AE75" s="304"/>
    </row>
    <row r="76" spans="1:31" x14ac:dyDescent="0.25">
      <c r="A76" s="312"/>
      <c r="B76" s="313"/>
      <c r="C76" s="312"/>
      <c r="D76" s="313"/>
      <c r="E76" s="305"/>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7"/>
    </row>
    <row r="77" spans="1:31" ht="15" customHeight="1" x14ac:dyDescent="0.25">
      <c r="A77" s="296" t="s">
        <v>72</v>
      </c>
      <c r="B77" s="297"/>
      <c r="C77" s="296" t="s">
        <v>73</v>
      </c>
      <c r="D77" s="297"/>
      <c r="E77" s="314" t="s">
        <v>74</v>
      </c>
      <c r="F77" s="315"/>
      <c r="G77" s="315"/>
      <c r="H77" s="315"/>
      <c r="I77" s="315"/>
      <c r="J77" s="315"/>
      <c r="K77" s="315"/>
      <c r="L77" s="315"/>
      <c r="M77" s="315"/>
      <c r="N77" s="315"/>
      <c r="O77" s="315"/>
      <c r="P77" s="315"/>
      <c r="Q77" s="315"/>
      <c r="R77" s="315"/>
      <c r="S77" s="315"/>
      <c r="T77" s="315"/>
      <c r="U77" s="315"/>
      <c r="V77" s="315"/>
      <c r="W77" s="315"/>
      <c r="X77" s="315"/>
      <c r="Y77" s="315"/>
      <c r="Z77" s="315"/>
      <c r="AA77" s="315"/>
      <c r="AB77" s="315"/>
      <c r="AC77" s="315"/>
      <c r="AD77" s="315"/>
      <c r="AE77" s="316"/>
    </row>
    <row r="78" spans="1:31" x14ac:dyDescent="0.25">
      <c r="A78" s="308" t="s">
        <v>86</v>
      </c>
      <c r="B78" s="309"/>
      <c r="C78" s="308" t="s">
        <v>265</v>
      </c>
      <c r="D78" s="309"/>
      <c r="E78" s="299" t="s">
        <v>34</v>
      </c>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1"/>
    </row>
    <row r="79" spans="1:31" x14ac:dyDescent="0.25">
      <c r="A79" s="310"/>
      <c r="B79" s="311"/>
      <c r="C79" s="310"/>
      <c r="D79" s="311"/>
      <c r="E79" s="302"/>
      <c r="F79" s="303"/>
      <c r="G79" s="303"/>
      <c r="H79" s="303"/>
      <c r="I79" s="303"/>
      <c r="J79" s="303"/>
      <c r="K79" s="303"/>
      <c r="L79" s="303"/>
      <c r="M79" s="303"/>
      <c r="N79" s="303"/>
      <c r="O79" s="303"/>
      <c r="P79" s="303"/>
      <c r="Q79" s="303"/>
      <c r="R79" s="303"/>
      <c r="S79" s="303"/>
      <c r="T79" s="303"/>
      <c r="U79" s="303"/>
      <c r="V79" s="303"/>
      <c r="W79" s="303"/>
      <c r="X79" s="303"/>
      <c r="Y79" s="303"/>
      <c r="Z79" s="303"/>
      <c r="AA79" s="303"/>
      <c r="AB79" s="303"/>
      <c r="AC79" s="303"/>
      <c r="AD79" s="303"/>
      <c r="AE79" s="304"/>
    </row>
    <row r="80" spans="1:31" x14ac:dyDescent="0.25">
      <c r="A80" s="310"/>
      <c r="B80" s="311"/>
      <c r="C80" s="310"/>
      <c r="D80" s="311"/>
      <c r="E80" s="302"/>
      <c r="F80" s="303"/>
      <c r="G80" s="303"/>
      <c r="H80" s="303"/>
      <c r="I80" s="303"/>
      <c r="J80" s="303"/>
      <c r="K80" s="303"/>
      <c r="L80" s="303"/>
      <c r="M80" s="303"/>
      <c r="N80" s="303"/>
      <c r="O80" s="303"/>
      <c r="P80" s="303"/>
      <c r="Q80" s="303"/>
      <c r="R80" s="303"/>
      <c r="S80" s="303"/>
      <c r="T80" s="303"/>
      <c r="U80" s="303"/>
      <c r="V80" s="303"/>
      <c r="W80" s="303"/>
      <c r="X80" s="303"/>
      <c r="Y80" s="303"/>
      <c r="Z80" s="303"/>
      <c r="AA80" s="303"/>
      <c r="AB80" s="303"/>
      <c r="AC80" s="303"/>
      <c r="AD80" s="303"/>
      <c r="AE80" s="304"/>
    </row>
    <row r="81" spans="1:31" x14ac:dyDescent="0.25">
      <c r="A81" s="310"/>
      <c r="B81" s="311"/>
      <c r="C81" s="310"/>
      <c r="D81" s="311"/>
      <c r="E81" s="302"/>
      <c r="F81" s="303"/>
      <c r="G81" s="303"/>
      <c r="H81" s="303"/>
      <c r="I81" s="303"/>
      <c r="J81" s="303"/>
      <c r="K81" s="303"/>
      <c r="L81" s="303"/>
      <c r="M81" s="303"/>
      <c r="N81" s="303"/>
      <c r="O81" s="303"/>
      <c r="P81" s="303"/>
      <c r="Q81" s="303"/>
      <c r="R81" s="303"/>
      <c r="S81" s="303"/>
      <c r="T81" s="303"/>
      <c r="U81" s="303"/>
      <c r="V81" s="303"/>
      <c r="W81" s="303"/>
      <c r="X81" s="303"/>
      <c r="Y81" s="303"/>
      <c r="Z81" s="303"/>
      <c r="AA81" s="303"/>
      <c r="AB81" s="303"/>
      <c r="AC81" s="303"/>
      <c r="AD81" s="303"/>
      <c r="AE81" s="304"/>
    </row>
    <row r="82" spans="1:31" x14ac:dyDescent="0.25">
      <c r="A82" s="312"/>
      <c r="B82" s="313"/>
      <c r="C82" s="312"/>
      <c r="D82" s="313"/>
      <c r="E82" s="305"/>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7"/>
    </row>
    <row r="83" spans="1:31" ht="15" customHeight="1" x14ac:dyDescent="0.25">
      <c r="A83" s="296" t="s">
        <v>72</v>
      </c>
      <c r="B83" s="297"/>
      <c r="C83" s="296" t="s">
        <v>73</v>
      </c>
      <c r="D83" s="297"/>
      <c r="E83" s="314" t="s">
        <v>74</v>
      </c>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6"/>
    </row>
    <row r="84" spans="1:31" x14ac:dyDescent="0.25">
      <c r="A84" s="308" t="s">
        <v>75</v>
      </c>
      <c r="B84" s="309"/>
      <c r="C84" s="308" t="s">
        <v>265</v>
      </c>
      <c r="D84" s="309"/>
      <c r="E84" s="299" t="s">
        <v>34</v>
      </c>
      <c r="F84" s="300"/>
      <c r="G84" s="300"/>
      <c r="H84" s="300"/>
      <c r="I84" s="300"/>
      <c r="J84" s="300"/>
      <c r="K84" s="300"/>
      <c r="L84" s="300"/>
      <c r="M84" s="300"/>
      <c r="N84" s="300"/>
      <c r="O84" s="300"/>
      <c r="P84" s="300"/>
      <c r="Q84" s="300"/>
      <c r="R84" s="300"/>
      <c r="S84" s="300"/>
      <c r="T84" s="300"/>
      <c r="U84" s="300"/>
      <c r="V84" s="300"/>
      <c r="W84" s="300"/>
      <c r="X84" s="300"/>
      <c r="Y84" s="300"/>
      <c r="Z84" s="300"/>
      <c r="AA84" s="300"/>
      <c r="AB84" s="300"/>
      <c r="AC84" s="300"/>
      <c r="AD84" s="300"/>
      <c r="AE84" s="301"/>
    </row>
    <row r="85" spans="1:31" x14ac:dyDescent="0.25">
      <c r="A85" s="310"/>
      <c r="B85" s="311"/>
      <c r="C85" s="310"/>
      <c r="D85" s="311"/>
      <c r="E85" s="302"/>
      <c r="F85" s="303"/>
      <c r="G85" s="303"/>
      <c r="H85" s="303"/>
      <c r="I85" s="303"/>
      <c r="J85" s="303"/>
      <c r="K85" s="303"/>
      <c r="L85" s="303"/>
      <c r="M85" s="303"/>
      <c r="N85" s="303"/>
      <c r="O85" s="303"/>
      <c r="P85" s="303"/>
      <c r="Q85" s="303"/>
      <c r="R85" s="303"/>
      <c r="S85" s="303"/>
      <c r="T85" s="303"/>
      <c r="U85" s="303"/>
      <c r="V85" s="303"/>
      <c r="W85" s="303"/>
      <c r="X85" s="303"/>
      <c r="Y85" s="303"/>
      <c r="Z85" s="303"/>
      <c r="AA85" s="303"/>
      <c r="AB85" s="303"/>
      <c r="AC85" s="303"/>
      <c r="AD85" s="303"/>
      <c r="AE85" s="304"/>
    </row>
    <row r="86" spans="1:31" x14ac:dyDescent="0.25">
      <c r="A86" s="310"/>
      <c r="B86" s="311"/>
      <c r="C86" s="310"/>
      <c r="D86" s="311"/>
      <c r="E86" s="302"/>
      <c r="F86" s="303"/>
      <c r="G86" s="303"/>
      <c r="H86" s="303"/>
      <c r="I86" s="303"/>
      <c r="J86" s="303"/>
      <c r="K86" s="303"/>
      <c r="L86" s="303"/>
      <c r="M86" s="303"/>
      <c r="N86" s="303"/>
      <c r="O86" s="303"/>
      <c r="P86" s="303"/>
      <c r="Q86" s="303"/>
      <c r="R86" s="303"/>
      <c r="S86" s="303"/>
      <c r="T86" s="303"/>
      <c r="U86" s="303"/>
      <c r="V86" s="303"/>
      <c r="W86" s="303"/>
      <c r="X86" s="303"/>
      <c r="Y86" s="303"/>
      <c r="Z86" s="303"/>
      <c r="AA86" s="303"/>
      <c r="AB86" s="303"/>
      <c r="AC86" s="303"/>
      <c r="AD86" s="303"/>
      <c r="AE86" s="304"/>
    </row>
    <row r="87" spans="1:31" x14ac:dyDescent="0.25">
      <c r="A87" s="310"/>
      <c r="B87" s="311"/>
      <c r="C87" s="310"/>
      <c r="D87" s="311"/>
      <c r="E87" s="302"/>
      <c r="F87" s="303"/>
      <c r="G87" s="303"/>
      <c r="H87" s="303"/>
      <c r="I87" s="303"/>
      <c r="J87" s="303"/>
      <c r="K87" s="303"/>
      <c r="L87" s="303"/>
      <c r="M87" s="303"/>
      <c r="N87" s="303"/>
      <c r="O87" s="303"/>
      <c r="P87" s="303"/>
      <c r="Q87" s="303"/>
      <c r="R87" s="303"/>
      <c r="S87" s="303"/>
      <c r="T87" s="303"/>
      <c r="U87" s="303"/>
      <c r="V87" s="303"/>
      <c r="W87" s="303"/>
      <c r="X87" s="303"/>
      <c r="Y87" s="303"/>
      <c r="Z87" s="303"/>
      <c r="AA87" s="303"/>
      <c r="AB87" s="303"/>
      <c r="AC87" s="303"/>
      <c r="AD87" s="303"/>
      <c r="AE87" s="304"/>
    </row>
    <row r="88" spans="1:31" x14ac:dyDescent="0.25">
      <c r="A88" s="312"/>
      <c r="B88" s="313"/>
      <c r="C88" s="312"/>
      <c r="D88" s="313"/>
      <c r="E88" s="305"/>
      <c r="F88" s="306"/>
      <c r="G88" s="306"/>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c r="AE88" s="307"/>
    </row>
    <row r="89" spans="1:31" ht="15" customHeight="1" x14ac:dyDescent="0.25">
      <c r="A89" s="296" t="s">
        <v>72</v>
      </c>
      <c r="B89" s="297"/>
      <c r="C89" s="296" t="s">
        <v>73</v>
      </c>
      <c r="D89" s="297"/>
      <c r="E89" s="314" t="s">
        <v>74</v>
      </c>
      <c r="F89" s="315"/>
      <c r="G89" s="315"/>
      <c r="H89" s="315"/>
      <c r="I89" s="315"/>
      <c r="J89" s="315"/>
      <c r="K89" s="315"/>
      <c r="L89" s="315"/>
      <c r="M89" s="315"/>
      <c r="N89" s="315"/>
      <c r="O89" s="315"/>
      <c r="P89" s="315"/>
      <c r="Q89" s="315"/>
      <c r="R89" s="315"/>
      <c r="S89" s="315"/>
      <c r="T89" s="315"/>
      <c r="U89" s="315"/>
      <c r="V89" s="315"/>
      <c r="W89" s="315"/>
      <c r="X89" s="315"/>
      <c r="Y89" s="315"/>
      <c r="Z89" s="315"/>
      <c r="AA89" s="315"/>
      <c r="AB89" s="315"/>
      <c r="AC89" s="315"/>
      <c r="AD89" s="315"/>
      <c r="AE89" s="316"/>
    </row>
    <row r="90" spans="1:31" x14ac:dyDescent="0.25">
      <c r="A90" s="308" t="s">
        <v>76</v>
      </c>
      <c r="B90" s="309"/>
      <c r="C90" s="308" t="s">
        <v>265</v>
      </c>
      <c r="D90" s="309"/>
      <c r="E90" s="299" t="s">
        <v>34</v>
      </c>
      <c r="F90" s="300"/>
      <c r="G90" s="300"/>
      <c r="H90" s="300"/>
      <c r="I90" s="300"/>
      <c r="J90" s="300"/>
      <c r="K90" s="300"/>
      <c r="L90" s="300"/>
      <c r="M90" s="300"/>
      <c r="N90" s="300"/>
      <c r="O90" s="300"/>
      <c r="P90" s="300"/>
      <c r="Q90" s="300"/>
      <c r="R90" s="300"/>
      <c r="S90" s="300"/>
      <c r="T90" s="300"/>
      <c r="U90" s="300"/>
      <c r="V90" s="300"/>
      <c r="W90" s="300"/>
      <c r="X90" s="300"/>
      <c r="Y90" s="300"/>
      <c r="Z90" s="300"/>
      <c r="AA90" s="300"/>
      <c r="AB90" s="300"/>
      <c r="AC90" s="300"/>
      <c r="AD90" s="300"/>
      <c r="AE90" s="301"/>
    </row>
    <row r="91" spans="1:31" x14ac:dyDescent="0.25">
      <c r="A91" s="310"/>
      <c r="B91" s="311"/>
      <c r="C91" s="310"/>
      <c r="D91" s="311"/>
      <c r="E91" s="302"/>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c r="AD91" s="303"/>
      <c r="AE91" s="304"/>
    </row>
    <row r="92" spans="1:31" x14ac:dyDescent="0.25">
      <c r="A92" s="310"/>
      <c r="B92" s="311"/>
      <c r="C92" s="310"/>
      <c r="D92" s="311"/>
      <c r="E92" s="302"/>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4"/>
    </row>
    <row r="93" spans="1:31" x14ac:dyDescent="0.25">
      <c r="A93" s="310"/>
      <c r="B93" s="311"/>
      <c r="C93" s="310"/>
      <c r="D93" s="311"/>
      <c r="E93" s="302"/>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c r="AD93" s="303"/>
      <c r="AE93" s="304"/>
    </row>
    <row r="94" spans="1:31" x14ac:dyDescent="0.25">
      <c r="A94" s="312"/>
      <c r="B94" s="313"/>
      <c r="C94" s="312"/>
      <c r="D94" s="313"/>
      <c r="E94" s="305"/>
      <c r="F94" s="306"/>
      <c r="G94" s="306"/>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c r="AE94" s="307"/>
    </row>
    <row r="95" spans="1:31" ht="15" customHeight="1" x14ac:dyDescent="0.25">
      <c r="A95" s="296" t="s">
        <v>72</v>
      </c>
      <c r="B95" s="297"/>
      <c r="C95" s="296" t="s">
        <v>73</v>
      </c>
      <c r="D95" s="297"/>
      <c r="E95" s="314" t="s">
        <v>74</v>
      </c>
      <c r="F95" s="315"/>
      <c r="G95" s="315"/>
      <c r="H95" s="315"/>
      <c r="I95" s="315"/>
      <c r="J95" s="315"/>
      <c r="K95" s="315"/>
      <c r="L95" s="315"/>
      <c r="M95" s="315"/>
      <c r="N95" s="315"/>
      <c r="O95" s="315"/>
      <c r="P95" s="315"/>
      <c r="Q95" s="315"/>
      <c r="R95" s="315"/>
      <c r="S95" s="315"/>
      <c r="T95" s="315"/>
      <c r="U95" s="315"/>
      <c r="V95" s="315"/>
      <c r="W95" s="315"/>
      <c r="X95" s="315"/>
      <c r="Y95" s="315"/>
      <c r="Z95" s="315"/>
      <c r="AA95" s="315"/>
      <c r="AB95" s="315"/>
      <c r="AC95" s="315"/>
      <c r="AD95" s="315"/>
      <c r="AE95" s="316"/>
    </row>
    <row r="96" spans="1:31" x14ac:dyDescent="0.25">
      <c r="A96" s="308" t="s">
        <v>77</v>
      </c>
      <c r="B96" s="309"/>
      <c r="C96" s="308" t="s">
        <v>265</v>
      </c>
      <c r="D96" s="309"/>
      <c r="E96" s="299" t="s">
        <v>34</v>
      </c>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1"/>
    </row>
    <row r="97" spans="1:31" x14ac:dyDescent="0.25">
      <c r="A97" s="310"/>
      <c r="B97" s="311"/>
      <c r="C97" s="310"/>
      <c r="D97" s="311"/>
      <c r="E97" s="302"/>
      <c r="F97" s="303"/>
      <c r="G97" s="303"/>
      <c r="H97" s="303"/>
      <c r="I97" s="303"/>
      <c r="J97" s="303"/>
      <c r="K97" s="303"/>
      <c r="L97" s="303"/>
      <c r="M97" s="303"/>
      <c r="N97" s="303"/>
      <c r="O97" s="303"/>
      <c r="P97" s="303"/>
      <c r="Q97" s="303"/>
      <c r="R97" s="303"/>
      <c r="S97" s="303"/>
      <c r="T97" s="303"/>
      <c r="U97" s="303"/>
      <c r="V97" s="303"/>
      <c r="W97" s="303"/>
      <c r="X97" s="303"/>
      <c r="Y97" s="303"/>
      <c r="Z97" s="303"/>
      <c r="AA97" s="303"/>
      <c r="AB97" s="303"/>
      <c r="AC97" s="303"/>
      <c r="AD97" s="303"/>
      <c r="AE97" s="304"/>
    </row>
    <row r="98" spans="1:31" x14ac:dyDescent="0.25">
      <c r="A98" s="310"/>
      <c r="B98" s="311"/>
      <c r="C98" s="310"/>
      <c r="D98" s="311"/>
      <c r="E98" s="302"/>
      <c r="F98" s="303"/>
      <c r="G98" s="303"/>
      <c r="H98" s="303"/>
      <c r="I98" s="303"/>
      <c r="J98" s="303"/>
      <c r="K98" s="303"/>
      <c r="L98" s="303"/>
      <c r="M98" s="303"/>
      <c r="N98" s="303"/>
      <c r="O98" s="303"/>
      <c r="P98" s="303"/>
      <c r="Q98" s="303"/>
      <c r="R98" s="303"/>
      <c r="S98" s="303"/>
      <c r="T98" s="303"/>
      <c r="U98" s="303"/>
      <c r="V98" s="303"/>
      <c r="W98" s="303"/>
      <c r="X98" s="303"/>
      <c r="Y98" s="303"/>
      <c r="Z98" s="303"/>
      <c r="AA98" s="303"/>
      <c r="AB98" s="303"/>
      <c r="AC98" s="303"/>
      <c r="AD98" s="303"/>
      <c r="AE98" s="304"/>
    </row>
    <row r="99" spans="1:31" x14ac:dyDescent="0.25">
      <c r="A99" s="310"/>
      <c r="B99" s="311"/>
      <c r="C99" s="310"/>
      <c r="D99" s="311"/>
      <c r="E99" s="302"/>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c r="AD99" s="303"/>
      <c r="AE99" s="304"/>
    </row>
    <row r="100" spans="1:31" x14ac:dyDescent="0.25">
      <c r="A100" s="312"/>
      <c r="B100" s="313"/>
      <c r="C100" s="312"/>
      <c r="D100" s="313"/>
      <c r="E100" s="305"/>
      <c r="F100" s="306"/>
      <c r="G100" s="306"/>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c r="AE100" s="307"/>
    </row>
    <row r="101" spans="1:31" ht="15" customHeight="1" x14ac:dyDescent="0.25">
      <c r="A101" s="296" t="s">
        <v>72</v>
      </c>
      <c r="B101" s="297"/>
      <c r="C101" s="296" t="s">
        <v>73</v>
      </c>
      <c r="D101" s="297"/>
      <c r="E101" s="314" t="s">
        <v>74</v>
      </c>
      <c r="F101" s="315"/>
      <c r="G101" s="315"/>
      <c r="H101" s="315"/>
      <c r="I101" s="315"/>
      <c r="J101" s="315"/>
      <c r="K101" s="315"/>
      <c r="L101" s="315"/>
      <c r="M101" s="315"/>
      <c r="N101" s="315"/>
      <c r="O101" s="315"/>
      <c r="P101" s="315"/>
      <c r="Q101" s="315"/>
      <c r="R101" s="315"/>
      <c r="S101" s="315"/>
      <c r="T101" s="315"/>
      <c r="U101" s="315"/>
      <c r="V101" s="315"/>
      <c r="W101" s="315"/>
      <c r="X101" s="315"/>
      <c r="Y101" s="315"/>
      <c r="Z101" s="315"/>
      <c r="AA101" s="315"/>
      <c r="AB101" s="315"/>
      <c r="AC101" s="315"/>
      <c r="AD101" s="315"/>
      <c r="AE101" s="316"/>
    </row>
    <row r="102" spans="1:31" x14ac:dyDescent="0.25">
      <c r="A102" s="308" t="s">
        <v>78</v>
      </c>
      <c r="B102" s="309"/>
      <c r="C102" s="308" t="s">
        <v>265</v>
      </c>
      <c r="D102" s="309"/>
      <c r="E102" s="299" t="s">
        <v>34</v>
      </c>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1"/>
    </row>
    <row r="103" spans="1:31" x14ac:dyDescent="0.25">
      <c r="A103" s="310"/>
      <c r="B103" s="311"/>
      <c r="C103" s="310"/>
      <c r="D103" s="311"/>
      <c r="E103" s="302"/>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c r="AD103" s="303"/>
      <c r="AE103" s="304"/>
    </row>
    <row r="104" spans="1:31" x14ac:dyDescent="0.25">
      <c r="A104" s="310"/>
      <c r="B104" s="311"/>
      <c r="C104" s="310"/>
      <c r="D104" s="311"/>
      <c r="E104" s="302"/>
      <c r="F104" s="303"/>
      <c r="G104" s="303"/>
      <c r="H104" s="303"/>
      <c r="I104" s="303"/>
      <c r="J104" s="303"/>
      <c r="K104" s="303"/>
      <c r="L104" s="303"/>
      <c r="M104" s="303"/>
      <c r="N104" s="303"/>
      <c r="O104" s="303"/>
      <c r="P104" s="303"/>
      <c r="Q104" s="303"/>
      <c r="R104" s="303"/>
      <c r="S104" s="303"/>
      <c r="T104" s="303"/>
      <c r="U104" s="303"/>
      <c r="V104" s="303"/>
      <c r="W104" s="303"/>
      <c r="X104" s="303"/>
      <c r="Y104" s="303"/>
      <c r="Z104" s="303"/>
      <c r="AA104" s="303"/>
      <c r="AB104" s="303"/>
      <c r="AC104" s="303"/>
      <c r="AD104" s="303"/>
      <c r="AE104" s="304"/>
    </row>
    <row r="105" spans="1:31" x14ac:dyDescent="0.25">
      <c r="A105" s="310"/>
      <c r="B105" s="311"/>
      <c r="C105" s="310"/>
      <c r="D105" s="311"/>
      <c r="E105" s="302"/>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c r="AD105" s="303"/>
      <c r="AE105" s="304"/>
    </row>
    <row r="106" spans="1:31" x14ac:dyDescent="0.25">
      <c r="A106" s="312"/>
      <c r="B106" s="313"/>
      <c r="C106" s="312"/>
      <c r="D106" s="313"/>
      <c r="E106" s="305"/>
      <c r="F106" s="306"/>
      <c r="G106" s="306"/>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c r="AE106" s="307"/>
    </row>
  </sheetData>
  <sheetProtection algorithmName="SHA-512" hashValue="N1DtGLcXxY0DM2I3NxhlVEodMfD/Ah1ML0iAazn4KSpjo0alLF0YG6xkEyiBAl1r15pGJaemp+DTg2y949Zzag==" saltValue="H2UnCFrrGQ0pqXRPOIvomQ==" spinCount="100000" sheet="1" objects="1" scenarios="1"/>
  <mergeCells count="121">
    <mergeCell ref="A4:G4"/>
    <mergeCell ref="A5:G5"/>
    <mergeCell ref="A8:G8"/>
    <mergeCell ref="H4:P4"/>
    <mergeCell ref="H5:P5"/>
    <mergeCell ref="J8:L8"/>
    <mergeCell ref="M8:N8"/>
    <mergeCell ref="O8:P8"/>
    <mergeCell ref="A6:G7"/>
    <mergeCell ref="H6:P7"/>
    <mergeCell ref="X4:AE4"/>
    <mergeCell ref="X5:AE5"/>
    <mergeCell ref="X6:AE6"/>
    <mergeCell ref="X7:AE7"/>
    <mergeCell ref="X8:AE8"/>
    <mergeCell ref="R4:W4"/>
    <mergeCell ref="R5:W5"/>
    <mergeCell ref="R6:W6"/>
    <mergeCell ref="R7:W7"/>
    <mergeCell ref="R8:W8"/>
    <mergeCell ref="E102:AE106"/>
    <mergeCell ref="A102:B106"/>
    <mergeCell ref="C102:D106"/>
    <mergeCell ref="A1:AE1"/>
    <mergeCell ref="A2:AE2"/>
    <mergeCell ref="A3:AE3"/>
    <mergeCell ref="E11:AE11"/>
    <mergeCell ref="E17:AE17"/>
    <mergeCell ref="A96:B100"/>
    <mergeCell ref="C96:D100"/>
    <mergeCell ref="A101:B101"/>
    <mergeCell ref="C101:D101"/>
    <mergeCell ref="E101:AE101"/>
    <mergeCell ref="E96:AE100"/>
    <mergeCell ref="A90:B94"/>
    <mergeCell ref="C90:D94"/>
    <mergeCell ref="A95:B95"/>
    <mergeCell ref="C95:D95"/>
    <mergeCell ref="E95:AE95"/>
    <mergeCell ref="E90:AE94"/>
    <mergeCell ref="A84:B88"/>
    <mergeCell ref="C84:D88"/>
    <mergeCell ref="A89:B89"/>
    <mergeCell ref="C89:D89"/>
    <mergeCell ref="E89:AE89"/>
    <mergeCell ref="E84:AE88"/>
    <mergeCell ref="A78:B82"/>
    <mergeCell ref="C78:D82"/>
    <mergeCell ref="A83:B83"/>
    <mergeCell ref="C83:D83"/>
    <mergeCell ref="E83:AE83"/>
    <mergeCell ref="E78:AE82"/>
    <mergeCell ref="A72:B76"/>
    <mergeCell ref="C72:D76"/>
    <mergeCell ref="A77:B77"/>
    <mergeCell ref="C77:D77"/>
    <mergeCell ref="E77:AE77"/>
    <mergeCell ref="E72:AE76"/>
    <mergeCell ref="A66:B70"/>
    <mergeCell ref="C66:D70"/>
    <mergeCell ref="A71:B71"/>
    <mergeCell ref="C71:D71"/>
    <mergeCell ref="E71:AE71"/>
    <mergeCell ref="E66:AE70"/>
    <mergeCell ref="A60:B64"/>
    <mergeCell ref="C60:D64"/>
    <mergeCell ref="A65:B65"/>
    <mergeCell ref="C65:D65"/>
    <mergeCell ref="E65:AE65"/>
    <mergeCell ref="E60:AE64"/>
    <mergeCell ref="A54:B58"/>
    <mergeCell ref="C54:D58"/>
    <mergeCell ref="A59:B59"/>
    <mergeCell ref="C59:D59"/>
    <mergeCell ref="E59:AE59"/>
    <mergeCell ref="E54:AE58"/>
    <mergeCell ref="A48:B52"/>
    <mergeCell ref="C48:D52"/>
    <mergeCell ref="A53:B53"/>
    <mergeCell ref="C53:D53"/>
    <mergeCell ref="E53:AE53"/>
    <mergeCell ref="E48:AE52"/>
    <mergeCell ref="A42:B46"/>
    <mergeCell ref="C42:D46"/>
    <mergeCell ref="A47:B47"/>
    <mergeCell ref="C47:D47"/>
    <mergeCell ref="E47:AE47"/>
    <mergeCell ref="E42:AE46"/>
    <mergeCell ref="A36:B40"/>
    <mergeCell ref="C36:D40"/>
    <mergeCell ref="A41:B41"/>
    <mergeCell ref="C41:D41"/>
    <mergeCell ref="E41:AE41"/>
    <mergeCell ref="E36:AE40"/>
    <mergeCell ref="A30:B34"/>
    <mergeCell ref="C30:D34"/>
    <mergeCell ref="A35:B35"/>
    <mergeCell ref="C35:D35"/>
    <mergeCell ref="E35:AE35"/>
    <mergeCell ref="E30:AE34"/>
    <mergeCell ref="A24:B28"/>
    <mergeCell ref="C24:D28"/>
    <mergeCell ref="A29:B29"/>
    <mergeCell ref="C29:D29"/>
    <mergeCell ref="E29:AE29"/>
    <mergeCell ref="E24:AE28"/>
    <mergeCell ref="A10:AE10"/>
    <mergeCell ref="A11:B11"/>
    <mergeCell ref="C11:D11"/>
    <mergeCell ref="A9:AE9"/>
    <mergeCell ref="E12:AE16"/>
    <mergeCell ref="A18:B22"/>
    <mergeCell ref="C18:D22"/>
    <mergeCell ref="A23:B23"/>
    <mergeCell ref="C23:D23"/>
    <mergeCell ref="E23:AE23"/>
    <mergeCell ref="E18:AE22"/>
    <mergeCell ref="A12:B16"/>
    <mergeCell ref="C12:D16"/>
    <mergeCell ref="A17:B17"/>
    <mergeCell ref="C17:D17"/>
  </mergeCell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A1C489A-ADC0-47DC-9EFE-03F3A305616C}">
          <x14:formula1>
            <xm:f>boxes!$D$1:$D$6</xm:f>
          </x14:formula1>
          <xm:sqref>O8:P8</xm:sqref>
        </x14:dataValidation>
        <x14:dataValidation type="list" allowBlank="1" showInputMessage="1" showErrorMessage="1" xr:uid="{F4479D16-4F94-400C-B1F8-593E6974E579}">
          <x14:formula1>
            <xm:f>boxes!$B$2:$B$13</xm:f>
          </x14:formula1>
          <xm:sqref>J8:L8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0DC82-33C0-4740-9699-DD53B5956C16}">
  <sheetPr>
    <tabColor rgb="FF7030A0"/>
  </sheetPr>
  <dimension ref="A1:BE215"/>
  <sheetViews>
    <sheetView zoomScaleNormal="100" workbookViewId="0">
      <selection activeCell="S16" sqref="S16:X16"/>
    </sheetView>
  </sheetViews>
  <sheetFormatPr defaultRowHeight="15" x14ac:dyDescent="0.25"/>
  <cols>
    <col min="1" max="1" width="6.42578125" customWidth="1"/>
    <col min="2" max="33" width="5.5703125" customWidth="1"/>
    <col min="34" max="34" width="14.140625" customWidth="1"/>
    <col min="35" max="35" width="12.28515625" customWidth="1"/>
    <col min="36" max="36" width="10.140625" customWidth="1"/>
    <col min="37" max="37" width="11" bestFit="1" customWidth="1"/>
    <col min="39" max="39" width="30" customWidth="1"/>
    <col min="40" max="40" width="12.140625" customWidth="1"/>
    <col min="44" max="44" width="26.7109375" customWidth="1"/>
    <col min="45" max="45" width="12.140625" customWidth="1"/>
    <col min="49" max="49" width="27.5703125" customWidth="1"/>
    <col min="50" max="50" width="11.28515625" customWidth="1"/>
    <col min="54" max="54" width="27.42578125" customWidth="1"/>
    <col min="55" max="55" width="11.140625" customWidth="1"/>
  </cols>
  <sheetData>
    <row r="1" spans="1:57" ht="18.75" customHeight="1" x14ac:dyDescent="0.25">
      <c r="A1" s="317" t="str">
        <f>'SETUP '!A1</f>
        <v>WV Bureau for Behavioral Health - Community Engagement Specialist (Adult)  version 20240607</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9"/>
      <c r="AD1" s="59"/>
      <c r="AE1" s="59"/>
      <c r="AF1" s="59"/>
      <c r="AG1" s="59"/>
      <c r="AH1" s="59"/>
      <c r="AI1" s="59"/>
    </row>
    <row r="2" spans="1:57"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9"/>
      <c r="AD2" s="59"/>
      <c r="AE2" s="59"/>
      <c r="AF2" s="59"/>
      <c r="AG2" s="59"/>
      <c r="AH2" s="59"/>
      <c r="AI2" s="59"/>
    </row>
    <row r="3" spans="1:57"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5"/>
      <c r="AD3" s="59"/>
      <c r="AE3" s="59"/>
      <c r="AF3" s="59"/>
      <c r="AG3" s="59"/>
      <c r="AH3" s="59"/>
      <c r="AI3" s="59"/>
    </row>
    <row r="4" spans="1:57"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L4" s="26"/>
      <c r="AM4" s="26"/>
      <c r="AN4" s="26"/>
      <c r="AO4" s="26"/>
      <c r="AP4" s="26"/>
      <c r="AQ4" s="26"/>
      <c r="AR4" s="26"/>
      <c r="AS4" s="26"/>
      <c r="AT4" s="26"/>
      <c r="AU4" s="26"/>
    </row>
    <row r="5" spans="1:57"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L5" s="26"/>
      <c r="AM5" s="26"/>
      <c r="AN5" s="26"/>
      <c r="AO5" s="26"/>
      <c r="AP5" s="26"/>
      <c r="AQ5" s="26"/>
      <c r="AR5" s="26"/>
      <c r="AS5" s="26"/>
      <c r="AT5" s="26"/>
      <c r="AU5" s="26"/>
    </row>
    <row r="6" spans="1:57"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7"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72">
        <f>'SETUP '!X7</f>
        <v>0</v>
      </c>
      <c r="X7" s="373"/>
      <c r="Y7" s="373"/>
      <c r="Z7" s="373"/>
      <c r="AA7" s="373"/>
      <c r="AB7" s="373"/>
      <c r="AC7" s="374"/>
      <c r="AD7" s="59"/>
      <c r="AE7" s="59"/>
      <c r="AF7" s="59"/>
      <c r="AG7" s="59"/>
      <c r="AH7" s="59"/>
      <c r="AI7" s="59"/>
    </row>
    <row r="8" spans="1:57" ht="30" customHeight="1" thickBot="1" x14ac:dyDescent="0.3">
      <c r="A8" s="362" t="s">
        <v>107</v>
      </c>
      <c r="B8" s="363"/>
      <c r="C8" s="363"/>
      <c r="D8" s="363"/>
      <c r="E8" s="363"/>
      <c r="F8" s="364"/>
      <c r="G8" s="365" t="s">
        <v>40</v>
      </c>
      <c r="H8" s="365"/>
      <c r="I8" s="365"/>
      <c r="J8" s="365"/>
      <c r="K8" s="366"/>
      <c r="L8" s="369">
        <v>2024</v>
      </c>
      <c r="M8" s="370"/>
      <c r="N8" s="370"/>
      <c r="O8" s="370"/>
      <c r="P8" s="418" t="s">
        <v>38</v>
      </c>
      <c r="Q8" s="419"/>
      <c r="R8" s="419"/>
      <c r="S8" s="419"/>
      <c r="T8" s="419"/>
      <c r="U8" s="419"/>
      <c r="V8" s="420"/>
      <c r="W8" s="379">
        <f>'SETUP '!X8</f>
        <v>0</v>
      </c>
      <c r="X8" s="380"/>
      <c r="Y8" s="380"/>
      <c r="Z8" s="380"/>
      <c r="AA8" s="380"/>
      <c r="AB8" s="380"/>
      <c r="AC8" s="381"/>
      <c r="AD8" s="59"/>
      <c r="AE8" s="59"/>
      <c r="AF8" s="59"/>
      <c r="AG8" s="59"/>
      <c r="AH8" s="59"/>
      <c r="AI8" s="59"/>
    </row>
    <row r="9" spans="1:57" ht="15" customHeight="1" thickTop="1" x14ac:dyDescent="0.25">
      <c r="A9" s="367" t="s">
        <v>91</v>
      </c>
      <c r="B9" s="367"/>
      <c r="C9" s="367"/>
      <c r="D9" s="367"/>
      <c r="E9" s="367"/>
      <c r="F9" s="367"/>
      <c r="G9" s="367"/>
      <c r="H9" s="367"/>
      <c r="I9" s="367"/>
      <c r="J9" s="367"/>
      <c r="K9" s="367"/>
      <c r="L9" s="367"/>
      <c r="M9" s="367"/>
      <c r="N9" s="367"/>
      <c r="O9" s="367"/>
      <c r="P9" s="367"/>
      <c r="Q9" s="31"/>
      <c r="R9" s="481" t="s">
        <v>180</v>
      </c>
      <c r="S9" s="481"/>
      <c r="T9" s="481"/>
      <c r="U9" s="481"/>
      <c r="V9" s="481"/>
      <c r="W9" s="481"/>
      <c r="X9" s="481"/>
      <c r="Y9" s="481"/>
      <c r="Z9" s="481"/>
      <c r="AA9" s="481"/>
      <c r="AB9" s="481"/>
      <c r="AC9" s="481"/>
      <c r="AD9" s="481"/>
      <c r="AE9" s="481"/>
      <c r="AF9" s="481"/>
      <c r="AG9" s="481"/>
      <c r="AH9" s="481"/>
      <c r="AI9" s="481"/>
      <c r="AJ9" s="481"/>
      <c r="AK9" s="481"/>
      <c r="AL9" s="339" t="s">
        <v>180</v>
      </c>
      <c r="AM9" s="339"/>
      <c r="AN9" s="339"/>
      <c r="AO9" s="339"/>
      <c r="AP9" s="339"/>
      <c r="AQ9" s="339"/>
      <c r="AR9" s="339"/>
      <c r="AS9" s="339"/>
      <c r="AT9" s="339"/>
      <c r="AU9" s="339"/>
      <c r="AV9" s="339" t="s">
        <v>180</v>
      </c>
      <c r="AW9" s="339"/>
      <c r="AX9" s="339"/>
      <c r="AY9" s="339"/>
      <c r="AZ9" s="339"/>
      <c r="BA9" s="339"/>
      <c r="BB9" s="339"/>
      <c r="BC9" s="339"/>
      <c r="BD9" s="339"/>
      <c r="BE9" s="339"/>
    </row>
    <row r="10" spans="1:57" ht="15.75" customHeight="1" x14ac:dyDescent="0.25">
      <c r="A10" s="368" t="s">
        <v>29</v>
      </c>
      <c r="B10" s="368"/>
      <c r="C10" s="368"/>
      <c r="D10" s="368"/>
      <c r="E10" s="368"/>
      <c r="F10" s="368"/>
      <c r="G10" s="368"/>
      <c r="H10" s="368"/>
      <c r="I10" s="368"/>
      <c r="J10" s="368"/>
      <c r="K10" s="368"/>
      <c r="L10" s="368"/>
      <c r="M10" s="368"/>
      <c r="N10" s="368"/>
      <c r="O10" s="368"/>
      <c r="P10" s="368"/>
      <c r="Q10" s="12"/>
      <c r="R10" s="481"/>
      <c r="S10" s="481"/>
      <c r="T10" s="481"/>
      <c r="U10" s="481"/>
      <c r="V10" s="481"/>
      <c r="W10" s="481"/>
      <c r="X10" s="481"/>
      <c r="Y10" s="481"/>
      <c r="Z10" s="481"/>
      <c r="AA10" s="481"/>
      <c r="AB10" s="481"/>
      <c r="AC10" s="481"/>
      <c r="AD10" s="481"/>
      <c r="AE10" s="481"/>
      <c r="AF10" s="481"/>
      <c r="AG10" s="481"/>
      <c r="AH10" s="481"/>
      <c r="AI10" s="481"/>
      <c r="AJ10" s="481"/>
      <c r="AK10" s="481"/>
      <c r="AL10" s="339"/>
      <c r="AM10" s="339"/>
      <c r="AN10" s="339"/>
      <c r="AO10" s="339"/>
      <c r="AP10" s="339"/>
      <c r="AQ10" s="339"/>
      <c r="AR10" s="339"/>
      <c r="AS10" s="339"/>
      <c r="AT10" s="339"/>
      <c r="AU10" s="339"/>
      <c r="AV10" s="339"/>
      <c r="AW10" s="339"/>
      <c r="AX10" s="339"/>
      <c r="AY10" s="339"/>
      <c r="AZ10" s="339"/>
      <c r="BA10" s="339"/>
      <c r="BB10" s="339"/>
      <c r="BC10" s="339"/>
      <c r="BD10" s="339"/>
      <c r="BE10" s="339"/>
    </row>
    <row r="11" spans="1:57" ht="20.100000000000001" customHeight="1" x14ac:dyDescent="0.25">
      <c r="A11" s="478" t="s">
        <v>101</v>
      </c>
      <c r="B11" s="479"/>
      <c r="C11" s="479"/>
      <c r="D11" s="479"/>
      <c r="E11" s="479"/>
      <c r="F11" s="479"/>
      <c r="G11" s="479"/>
      <c r="H11" s="479"/>
      <c r="I11" s="479"/>
      <c r="J11" s="479"/>
      <c r="K11" s="479"/>
      <c r="L11" s="479"/>
      <c r="M11" s="480"/>
      <c r="N11" s="358">
        <v>0</v>
      </c>
      <c r="O11" s="359"/>
      <c r="P11" s="359"/>
      <c r="Q11" s="13"/>
      <c r="R11" s="89" t="s">
        <v>193</v>
      </c>
      <c r="S11" s="482" t="s">
        <v>181</v>
      </c>
      <c r="T11" s="482"/>
      <c r="U11" s="482"/>
      <c r="V11" s="482"/>
      <c r="W11" s="482"/>
      <c r="X11" s="482"/>
      <c r="Y11" s="483" t="s">
        <v>182</v>
      </c>
      <c r="Z11" s="483"/>
      <c r="AA11" s="484" t="s">
        <v>210</v>
      </c>
      <c r="AB11" s="484"/>
      <c r="AC11" s="484" t="s">
        <v>200</v>
      </c>
      <c r="AD11" s="484"/>
      <c r="AE11" s="90" t="s">
        <v>193</v>
      </c>
      <c r="AF11" s="485" t="s">
        <v>181</v>
      </c>
      <c r="AG11" s="486"/>
      <c r="AH11" s="487"/>
      <c r="AI11" s="91" t="s">
        <v>182</v>
      </c>
      <c r="AJ11" s="92" t="s">
        <v>210</v>
      </c>
      <c r="AK11" s="92" t="s">
        <v>200</v>
      </c>
      <c r="AL11" s="89" t="s">
        <v>193</v>
      </c>
      <c r="AM11" s="93" t="s">
        <v>181</v>
      </c>
      <c r="AN11" s="94" t="s">
        <v>182</v>
      </c>
      <c r="AO11" s="95" t="s">
        <v>210</v>
      </c>
      <c r="AP11" s="95" t="s">
        <v>200</v>
      </c>
      <c r="AQ11" s="90" t="s">
        <v>193</v>
      </c>
      <c r="AR11" s="96" t="s">
        <v>181</v>
      </c>
      <c r="AS11" s="91" t="s">
        <v>182</v>
      </c>
      <c r="AT11" s="92" t="s">
        <v>210</v>
      </c>
      <c r="AU11" s="92" t="s">
        <v>200</v>
      </c>
      <c r="AV11" s="89" t="s">
        <v>193</v>
      </c>
      <c r="AW11" s="93" t="s">
        <v>181</v>
      </c>
      <c r="AX11" s="94" t="s">
        <v>182</v>
      </c>
      <c r="AY11" s="95" t="s">
        <v>210</v>
      </c>
      <c r="AZ11" s="95" t="s">
        <v>200</v>
      </c>
      <c r="BA11" s="90" t="s">
        <v>193</v>
      </c>
      <c r="BB11" s="96" t="s">
        <v>181</v>
      </c>
      <c r="BC11" s="91" t="s">
        <v>182</v>
      </c>
      <c r="BD11" s="92" t="s">
        <v>210</v>
      </c>
      <c r="BE11" s="92" t="s">
        <v>200</v>
      </c>
    </row>
    <row r="12" spans="1:57" ht="20.100000000000001" customHeight="1" x14ac:dyDescent="0.25">
      <c r="A12" s="415" t="s">
        <v>16</v>
      </c>
      <c r="B12" s="416"/>
      <c r="C12" s="416"/>
      <c r="D12" s="416"/>
      <c r="E12" s="416"/>
      <c r="F12" s="416"/>
      <c r="G12" s="416"/>
      <c r="H12" s="416"/>
      <c r="I12" s="416"/>
      <c r="J12" s="416"/>
      <c r="K12" s="416"/>
      <c r="L12" s="416"/>
      <c r="M12" s="417"/>
      <c r="N12" s="424">
        <v>0</v>
      </c>
      <c r="O12" s="425"/>
      <c r="P12" s="425"/>
      <c r="Q12" s="14"/>
      <c r="R12" s="97">
        <v>1</v>
      </c>
      <c r="S12" s="458"/>
      <c r="T12" s="459"/>
      <c r="U12" s="459"/>
      <c r="V12" s="459"/>
      <c r="W12" s="459"/>
      <c r="X12" s="460"/>
      <c r="Y12" s="461">
        <f>AC12-AA12</f>
        <v>0</v>
      </c>
      <c r="Z12" s="461"/>
      <c r="AA12" s="488"/>
      <c r="AB12" s="489"/>
      <c r="AC12" s="462"/>
      <c r="AD12" s="463"/>
      <c r="AE12" s="98">
        <v>17</v>
      </c>
      <c r="AF12" s="464"/>
      <c r="AG12" s="465"/>
      <c r="AH12" s="466"/>
      <c r="AI12" s="99">
        <f>AK12-AJ12</f>
        <v>0</v>
      </c>
      <c r="AJ12" s="100"/>
      <c r="AK12" s="100"/>
      <c r="AL12" s="101">
        <v>33</v>
      </c>
      <c r="AM12" s="102"/>
      <c r="AN12" s="103">
        <f>AP12-AO12</f>
        <v>0</v>
      </c>
      <c r="AO12" s="104"/>
      <c r="AP12" s="104"/>
      <c r="AQ12" s="98">
        <v>49</v>
      </c>
      <c r="AR12" s="105"/>
      <c r="AS12" s="99">
        <f>AU12-AT12</f>
        <v>0</v>
      </c>
      <c r="AT12" s="100"/>
      <c r="AU12" s="100"/>
      <c r="AV12" s="101">
        <v>65</v>
      </c>
      <c r="AW12" s="102"/>
      <c r="AX12" s="103">
        <f>AZ12-AY12</f>
        <v>0</v>
      </c>
      <c r="AY12" s="104"/>
      <c r="AZ12" s="104"/>
      <c r="BA12" s="98">
        <v>81</v>
      </c>
      <c r="BB12" s="105"/>
      <c r="BC12" s="99">
        <f>BE12-BD12</f>
        <v>0</v>
      </c>
      <c r="BD12" s="100"/>
      <c r="BE12" s="100"/>
    </row>
    <row r="13" spans="1:57" ht="20.100000000000001" customHeight="1" x14ac:dyDescent="0.25">
      <c r="A13" s="355" t="s">
        <v>37</v>
      </c>
      <c r="B13" s="356"/>
      <c r="C13" s="356"/>
      <c r="D13" s="356"/>
      <c r="E13" s="356"/>
      <c r="F13" s="356"/>
      <c r="G13" s="356"/>
      <c r="H13" s="356"/>
      <c r="I13" s="356"/>
      <c r="J13" s="356"/>
      <c r="K13" s="356"/>
      <c r="L13" s="356"/>
      <c r="M13" s="357"/>
      <c r="N13" s="358">
        <v>0</v>
      </c>
      <c r="O13" s="359"/>
      <c r="P13" s="359"/>
      <c r="Q13" s="14"/>
      <c r="R13" s="97">
        <v>2</v>
      </c>
      <c r="S13" s="458"/>
      <c r="T13" s="459"/>
      <c r="U13" s="459"/>
      <c r="V13" s="459"/>
      <c r="W13" s="459"/>
      <c r="X13" s="460"/>
      <c r="Y13" s="461">
        <f t="shared" ref="Y13:Y27" si="0">AC13-AA13</f>
        <v>0</v>
      </c>
      <c r="Z13" s="461"/>
      <c r="AA13" s="476"/>
      <c r="AB13" s="477"/>
      <c r="AC13" s="462"/>
      <c r="AD13" s="463"/>
      <c r="AE13" s="98">
        <v>18</v>
      </c>
      <c r="AF13" s="464"/>
      <c r="AG13" s="465"/>
      <c r="AH13" s="466"/>
      <c r="AI13" s="99">
        <f t="shared" ref="AI13:AI27" si="1">AK13-AJ13</f>
        <v>0</v>
      </c>
      <c r="AJ13" s="100"/>
      <c r="AK13" s="100"/>
      <c r="AL13" s="101">
        <v>34</v>
      </c>
      <c r="AM13" s="102"/>
      <c r="AN13" s="103">
        <f t="shared" ref="AN13:AN27" si="2">AP13-AO13</f>
        <v>0</v>
      </c>
      <c r="AO13" s="104"/>
      <c r="AP13" s="104"/>
      <c r="AQ13" s="98">
        <v>50</v>
      </c>
      <c r="AR13" s="105"/>
      <c r="AS13" s="99">
        <f t="shared" ref="AS13:AS27" si="3">AU13-AT13</f>
        <v>0</v>
      </c>
      <c r="AT13" s="100"/>
      <c r="AU13" s="100"/>
      <c r="AV13" s="101">
        <v>66</v>
      </c>
      <c r="AW13" s="102"/>
      <c r="AX13" s="103">
        <f t="shared" ref="AX13:AX27" si="4">AZ13-AY13</f>
        <v>0</v>
      </c>
      <c r="AY13" s="104"/>
      <c r="AZ13" s="104"/>
      <c r="BA13" s="98">
        <v>82</v>
      </c>
      <c r="BB13" s="105"/>
      <c r="BC13" s="99">
        <f t="shared" ref="BC13:BC27" si="5">BE13-BD13</f>
        <v>0</v>
      </c>
      <c r="BD13" s="100"/>
      <c r="BE13" s="100"/>
    </row>
    <row r="14" spans="1:57" ht="20.100000000000001" customHeight="1" x14ac:dyDescent="0.25">
      <c r="A14" s="473" t="s">
        <v>5</v>
      </c>
      <c r="B14" s="474"/>
      <c r="C14" s="474"/>
      <c r="D14" s="474"/>
      <c r="E14" s="474"/>
      <c r="F14" s="474"/>
      <c r="G14" s="474"/>
      <c r="H14" s="474"/>
      <c r="I14" s="474"/>
      <c r="J14" s="474"/>
      <c r="K14" s="474"/>
      <c r="L14" s="474"/>
      <c r="M14" s="475"/>
      <c r="N14" s="424">
        <v>0</v>
      </c>
      <c r="O14" s="425"/>
      <c r="P14" s="425"/>
      <c r="Q14" s="14"/>
      <c r="R14" s="97">
        <v>3</v>
      </c>
      <c r="S14" s="458"/>
      <c r="T14" s="459"/>
      <c r="U14" s="459"/>
      <c r="V14" s="459"/>
      <c r="W14" s="459"/>
      <c r="X14" s="460"/>
      <c r="Y14" s="461">
        <f t="shared" si="0"/>
        <v>0</v>
      </c>
      <c r="Z14" s="461"/>
      <c r="AA14" s="476"/>
      <c r="AB14" s="477"/>
      <c r="AC14" s="462"/>
      <c r="AD14" s="463"/>
      <c r="AE14" s="98">
        <v>19</v>
      </c>
      <c r="AF14" s="464"/>
      <c r="AG14" s="465"/>
      <c r="AH14" s="466"/>
      <c r="AI14" s="99">
        <f t="shared" si="1"/>
        <v>0</v>
      </c>
      <c r="AJ14" s="100"/>
      <c r="AK14" s="100"/>
      <c r="AL14" s="101">
        <v>35</v>
      </c>
      <c r="AM14" s="102"/>
      <c r="AN14" s="103">
        <f t="shared" si="2"/>
        <v>0</v>
      </c>
      <c r="AO14" s="104"/>
      <c r="AP14" s="104"/>
      <c r="AQ14" s="98">
        <v>51</v>
      </c>
      <c r="AR14" s="105"/>
      <c r="AS14" s="99">
        <f t="shared" si="3"/>
        <v>0</v>
      </c>
      <c r="AT14" s="100"/>
      <c r="AU14" s="100"/>
      <c r="AV14" s="101">
        <v>67</v>
      </c>
      <c r="AW14" s="102"/>
      <c r="AX14" s="103">
        <f t="shared" si="4"/>
        <v>0</v>
      </c>
      <c r="AY14" s="104"/>
      <c r="AZ14" s="104"/>
      <c r="BA14" s="98">
        <v>83</v>
      </c>
      <c r="BB14" s="105"/>
      <c r="BC14" s="99">
        <f t="shared" si="5"/>
        <v>0</v>
      </c>
      <c r="BD14" s="100"/>
      <c r="BE14" s="100"/>
    </row>
    <row r="15" spans="1:57" ht="20.100000000000001" customHeight="1" x14ac:dyDescent="0.25">
      <c r="A15" s="433" t="s">
        <v>6</v>
      </c>
      <c r="B15" s="434"/>
      <c r="C15" s="434"/>
      <c r="D15" s="434"/>
      <c r="E15" s="434"/>
      <c r="F15" s="434"/>
      <c r="G15" s="434"/>
      <c r="H15" s="434"/>
      <c r="I15" s="434"/>
      <c r="J15" s="434"/>
      <c r="K15" s="434"/>
      <c r="L15" s="434"/>
      <c r="M15" s="435"/>
      <c r="N15" s="436">
        <f>N11+N12-N14</f>
        <v>0</v>
      </c>
      <c r="O15" s="437"/>
      <c r="P15" s="437"/>
      <c r="Q15" s="14"/>
      <c r="R15" s="97">
        <v>4</v>
      </c>
      <c r="S15" s="458"/>
      <c r="T15" s="459"/>
      <c r="U15" s="459"/>
      <c r="V15" s="459"/>
      <c r="W15" s="459"/>
      <c r="X15" s="460"/>
      <c r="Y15" s="461">
        <f t="shared" si="0"/>
        <v>0</v>
      </c>
      <c r="Z15" s="461"/>
      <c r="AA15" s="462"/>
      <c r="AB15" s="463"/>
      <c r="AC15" s="462"/>
      <c r="AD15" s="463"/>
      <c r="AE15" s="98">
        <v>20</v>
      </c>
      <c r="AF15" s="464"/>
      <c r="AG15" s="465"/>
      <c r="AH15" s="466"/>
      <c r="AI15" s="99">
        <f t="shared" si="1"/>
        <v>0</v>
      </c>
      <c r="AJ15" s="100"/>
      <c r="AK15" s="100"/>
      <c r="AL15" s="101">
        <v>36</v>
      </c>
      <c r="AM15" s="102"/>
      <c r="AN15" s="103">
        <f t="shared" si="2"/>
        <v>0</v>
      </c>
      <c r="AO15" s="104"/>
      <c r="AP15" s="104"/>
      <c r="AQ15" s="98">
        <v>52</v>
      </c>
      <c r="AR15" s="105"/>
      <c r="AS15" s="99">
        <f t="shared" si="3"/>
        <v>0</v>
      </c>
      <c r="AT15" s="100"/>
      <c r="AU15" s="100"/>
      <c r="AV15" s="101">
        <v>68</v>
      </c>
      <c r="AW15" s="102"/>
      <c r="AX15" s="103">
        <f t="shared" si="4"/>
        <v>0</v>
      </c>
      <c r="AY15" s="104"/>
      <c r="AZ15" s="104"/>
      <c r="BA15" s="98">
        <v>84</v>
      </c>
      <c r="BB15" s="105"/>
      <c r="BC15" s="99">
        <f t="shared" si="5"/>
        <v>0</v>
      </c>
      <c r="BD15" s="100"/>
      <c r="BE15" s="100"/>
    </row>
    <row r="16" spans="1:57" ht="20.100000000000001" customHeight="1" thickBot="1" x14ac:dyDescent="0.3">
      <c r="A16" s="368" t="s">
        <v>97</v>
      </c>
      <c r="B16" s="368"/>
      <c r="C16" s="368"/>
      <c r="D16" s="368"/>
      <c r="E16" s="368"/>
      <c r="F16" s="368"/>
      <c r="G16" s="368"/>
      <c r="H16" s="368"/>
      <c r="I16" s="368"/>
      <c r="J16" s="368"/>
      <c r="K16" s="368"/>
      <c r="L16" s="368"/>
      <c r="M16" s="368"/>
      <c r="N16" s="368"/>
      <c r="O16" s="368"/>
      <c r="P16" s="368"/>
      <c r="Q16" s="14"/>
      <c r="R16" s="97">
        <v>5</v>
      </c>
      <c r="S16" s="458"/>
      <c r="T16" s="459"/>
      <c r="U16" s="459"/>
      <c r="V16" s="459"/>
      <c r="W16" s="459"/>
      <c r="X16" s="460"/>
      <c r="Y16" s="461">
        <f t="shared" si="0"/>
        <v>0</v>
      </c>
      <c r="Z16" s="461"/>
      <c r="AA16" s="462"/>
      <c r="AB16" s="463"/>
      <c r="AC16" s="462"/>
      <c r="AD16" s="463"/>
      <c r="AE16" s="98">
        <v>21</v>
      </c>
      <c r="AF16" s="464"/>
      <c r="AG16" s="465"/>
      <c r="AH16" s="466"/>
      <c r="AI16" s="99">
        <f t="shared" si="1"/>
        <v>0</v>
      </c>
      <c r="AJ16" s="100"/>
      <c r="AK16" s="100"/>
      <c r="AL16" s="101">
        <v>37</v>
      </c>
      <c r="AM16" s="102"/>
      <c r="AN16" s="103">
        <f t="shared" si="2"/>
        <v>0</v>
      </c>
      <c r="AO16" s="104"/>
      <c r="AP16" s="104"/>
      <c r="AQ16" s="98">
        <v>53</v>
      </c>
      <c r="AR16" s="105"/>
      <c r="AS16" s="99">
        <f t="shared" si="3"/>
        <v>0</v>
      </c>
      <c r="AT16" s="100"/>
      <c r="AU16" s="100"/>
      <c r="AV16" s="101">
        <v>69</v>
      </c>
      <c r="AW16" s="102"/>
      <c r="AX16" s="103">
        <f t="shared" si="4"/>
        <v>0</v>
      </c>
      <c r="AY16" s="104"/>
      <c r="AZ16" s="104"/>
      <c r="BA16" s="98">
        <v>85</v>
      </c>
      <c r="BB16" s="105"/>
      <c r="BC16" s="99">
        <f t="shared" si="5"/>
        <v>0</v>
      </c>
      <c r="BD16" s="100"/>
      <c r="BE16" s="100"/>
    </row>
    <row r="17" spans="1:57"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14"/>
      <c r="R17" s="97">
        <v>6</v>
      </c>
      <c r="S17" s="458"/>
      <c r="T17" s="459"/>
      <c r="U17" s="459"/>
      <c r="V17" s="459"/>
      <c r="W17" s="459"/>
      <c r="X17" s="460"/>
      <c r="Y17" s="461">
        <f t="shared" si="0"/>
        <v>0</v>
      </c>
      <c r="Z17" s="461"/>
      <c r="AA17" s="462"/>
      <c r="AB17" s="463"/>
      <c r="AC17" s="462"/>
      <c r="AD17" s="463"/>
      <c r="AE17" s="98">
        <v>22</v>
      </c>
      <c r="AF17" s="464"/>
      <c r="AG17" s="465"/>
      <c r="AH17" s="466"/>
      <c r="AI17" s="99">
        <f t="shared" si="1"/>
        <v>0</v>
      </c>
      <c r="AJ17" s="100"/>
      <c r="AK17" s="100"/>
      <c r="AL17" s="101">
        <v>38</v>
      </c>
      <c r="AM17" s="102"/>
      <c r="AN17" s="103">
        <f t="shared" si="2"/>
        <v>0</v>
      </c>
      <c r="AO17" s="104"/>
      <c r="AP17" s="104"/>
      <c r="AQ17" s="98">
        <v>54</v>
      </c>
      <c r="AR17" s="105"/>
      <c r="AS17" s="99">
        <f t="shared" si="3"/>
        <v>0</v>
      </c>
      <c r="AT17" s="100"/>
      <c r="AU17" s="100"/>
      <c r="AV17" s="101">
        <v>70</v>
      </c>
      <c r="AW17" s="102"/>
      <c r="AX17" s="103">
        <f t="shared" si="4"/>
        <v>0</v>
      </c>
      <c r="AY17" s="104"/>
      <c r="AZ17" s="104"/>
      <c r="BA17" s="98">
        <v>86</v>
      </c>
      <c r="BB17" s="105"/>
      <c r="BC17" s="99">
        <f t="shared" si="5"/>
        <v>0</v>
      </c>
      <c r="BD17" s="100"/>
      <c r="BE17" s="100"/>
    </row>
    <row r="18" spans="1:57" ht="20.100000000000001" customHeight="1" x14ac:dyDescent="0.25">
      <c r="A18" s="430" t="s">
        <v>108</v>
      </c>
      <c r="B18" s="431"/>
      <c r="C18" s="431"/>
      <c r="D18" s="431"/>
      <c r="E18" s="431"/>
      <c r="F18" s="431"/>
      <c r="G18" s="431"/>
      <c r="H18" s="431"/>
      <c r="I18" s="431"/>
      <c r="J18" s="431"/>
      <c r="K18" s="431"/>
      <c r="L18" s="431"/>
      <c r="M18" s="432"/>
      <c r="N18" s="421">
        <v>0</v>
      </c>
      <c r="O18" s="422"/>
      <c r="P18" s="423"/>
      <c r="Q18" s="14"/>
      <c r="R18" s="97">
        <v>7</v>
      </c>
      <c r="S18" s="458"/>
      <c r="T18" s="459"/>
      <c r="U18" s="459"/>
      <c r="V18" s="459"/>
      <c r="W18" s="459"/>
      <c r="X18" s="460"/>
      <c r="Y18" s="461">
        <f t="shared" si="0"/>
        <v>0</v>
      </c>
      <c r="Z18" s="461"/>
      <c r="AA18" s="462"/>
      <c r="AB18" s="463"/>
      <c r="AC18" s="462"/>
      <c r="AD18" s="463"/>
      <c r="AE18" s="98">
        <v>23</v>
      </c>
      <c r="AF18" s="464"/>
      <c r="AG18" s="465"/>
      <c r="AH18" s="466"/>
      <c r="AI18" s="99">
        <f t="shared" si="1"/>
        <v>0</v>
      </c>
      <c r="AJ18" s="100"/>
      <c r="AK18" s="100"/>
      <c r="AL18" s="101">
        <v>39</v>
      </c>
      <c r="AM18" s="102"/>
      <c r="AN18" s="103">
        <f t="shared" si="2"/>
        <v>0</v>
      </c>
      <c r="AO18" s="104"/>
      <c r="AP18" s="104"/>
      <c r="AQ18" s="98">
        <v>55</v>
      </c>
      <c r="AR18" s="105"/>
      <c r="AS18" s="99">
        <f t="shared" si="3"/>
        <v>0</v>
      </c>
      <c r="AT18" s="100"/>
      <c r="AU18" s="100"/>
      <c r="AV18" s="101">
        <v>71</v>
      </c>
      <c r="AW18" s="102"/>
      <c r="AX18" s="103">
        <f t="shared" si="4"/>
        <v>0</v>
      </c>
      <c r="AY18" s="104"/>
      <c r="AZ18" s="104"/>
      <c r="BA18" s="98">
        <v>87</v>
      </c>
      <c r="BB18" s="105"/>
      <c r="BC18" s="99">
        <f t="shared" si="5"/>
        <v>0</v>
      </c>
      <c r="BD18" s="100"/>
      <c r="BE18" s="100"/>
    </row>
    <row r="19" spans="1:57" ht="20.100000000000001" customHeight="1" x14ac:dyDescent="0.25">
      <c r="A19" s="430" t="s">
        <v>90</v>
      </c>
      <c r="B19" s="431"/>
      <c r="C19" s="431"/>
      <c r="D19" s="431"/>
      <c r="E19" s="431"/>
      <c r="F19" s="431"/>
      <c r="G19" s="431"/>
      <c r="H19" s="431"/>
      <c r="I19" s="431"/>
      <c r="J19" s="431"/>
      <c r="K19" s="431"/>
      <c r="L19" s="431"/>
      <c r="M19" s="432"/>
      <c r="N19" s="421">
        <v>0</v>
      </c>
      <c r="O19" s="422"/>
      <c r="P19" s="423"/>
      <c r="Q19" s="14"/>
      <c r="R19" s="97">
        <v>8</v>
      </c>
      <c r="S19" s="458"/>
      <c r="T19" s="459"/>
      <c r="U19" s="459"/>
      <c r="V19" s="459"/>
      <c r="W19" s="459"/>
      <c r="X19" s="460"/>
      <c r="Y19" s="461">
        <f t="shared" si="0"/>
        <v>0</v>
      </c>
      <c r="Z19" s="461"/>
      <c r="AA19" s="462"/>
      <c r="AB19" s="463"/>
      <c r="AC19" s="462"/>
      <c r="AD19" s="463"/>
      <c r="AE19" s="98">
        <v>24</v>
      </c>
      <c r="AF19" s="464"/>
      <c r="AG19" s="465"/>
      <c r="AH19" s="466"/>
      <c r="AI19" s="99">
        <f t="shared" si="1"/>
        <v>0</v>
      </c>
      <c r="AJ19" s="100"/>
      <c r="AK19" s="100"/>
      <c r="AL19" s="101">
        <v>40</v>
      </c>
      <c r="AM19" s="102"/>
      <c r="AN19" s="103">
        <f t="shared" si="2"/>
        <v>0</v>
      </c>
      <c r="AO19" s="104"/>
      <c r="AP19" s="104"/>
      <c r="AQ19" s="98">
        <v>56</v>
      </c>
      <c r="AR19" s="105"/>
      <c r="AS19" s="99">
        <f t="shared" si="3"/>
        <v>0</v>
      </c>
      <c r="AT19" s="100"/>
      <c r="AU19" s="100"/>
      <c r="AV19" s="101">
        <v>72</v>
      </c>
      <c r="AW19" s="102"/>
      <c r="AX19" s="103">
        <f t="shared" si="4"/>
        <v>0</v>
      </c>
      <c r="AY19" s="104"/>
      <c r="AZ19" s="104"/>
      <c r="BA19" s="98">
        <v>88</v>
      </c>
      <c r="BB19" s="105"/>
      <c r="BC19" s="99">
        <f t="shared" si="5"/>
        <v>0</v>
      </c>
      <c r="BD19" s="100"/>
      <c r="BE19" s="100"/>
    </row>
    <row r="20" spans="1:57" ht="20.100000000000001" customHeight="1" thickBot="1" x14ac:dyDescent="0.3">
      <c r="A20" s="394" t="s">
        <v>92</v>
      </c>
      <c r="B20" s="395"/>
      <c r="C20" s="395"/>
      <c r="D20" s="395"/>
      <c r="E20" s="395"/>
      <c r="F20" s="395"/>
      <c r="G20" s="395"/>
      <c r="H20" s="395"/>
      <c r="I20" s="395"/>
      <c r="J20" s="395"/>
      <c r="K20" s="395"/>
      <c r="L20" s="395"/>
      <c r="M20" s="396"/>
      <c r="N20" s="397">
        <v>0</v>
      </c>
      <c r="O20" s="398"/>
      <c r="P20" s="399"/>
      <c r="Q20" s="14"/>
      <c r="R20" s="97">
        <v>9</v>
      </c>
      <c r="S20" s="458"/>
      <c r="T20" s="459"/>
      <c r="U20" s="459"/>
      <c r="V20" s="459"/>
      <c r="W20" s="459"/>
      <c r="X20" s="460"/>
      <c r="Y20" s="461">
        <f t="shared" si="0"/>
        <v>0</v>
      </c>
      <c r="Z20" s="461"/>
      <c r="AA20" s="462"/>
      <c r="AB20" s="463"/>
      <c r="AC20" s="462"/>
      <c r="AD20" s="463"/>
      <c r="AE20" s="98">
        <v>25</v>
      </c>
      <c r="AF20" s="464"/>
      <c r="AG20" s="465"/>
      <c r="AH20" s="466"/>
      <c r="AI20" s="99">
        <f t="shared" si="1"/>
        <v>0</v>
      </c>
      <c r="AJ20" s="100"/>
      <c r="AK20" s="100"/>
      <c r="AL20" s="101">
        <v>41</v>
      </c>
      <c r="AM20" s="102"/>
      <c r="AN20" s="103">
        <f t="shared" si="2"/>
        <v>0</v>
      </c>
      <c r="AO20" s="104"/>
      <c r="AP20" s="104"/>
      <c r="AQ20" s="98">
        <v>57</v>
      </c>
      <c r="AR20" s="105"/>
      <c r="AS20" s="99">
        <f t="shared" si="3"/>
        <v>0</v>
      </c>
      <c r="AT20" s="100"/>
      <c r="AU20" s="100"/>
      <c r="AV20" s="101">
        <v>73</v>
      </c>
      <c r="AW20" s="102"/>
      <c r="AX20" s="103">
        <f t="shared" si="4"/>
        <v>0</v>
      </c>
      <c r="AY20" s="104"/>
      <c r="AZ20" s="104"/>
      <c r="BA20" s="98">
        <v>89</v>
      </c>
      <c r="BB20" s="105"/>
      <c r="BC20" s="99">
        <f t="shared" si="5"/>
        <v>0</v>
      </c>
      <c r="BD20" s="100"/>
      <c r="BE20" s="100"/>
    </row>
    <row r="21" spans="1:57" ht="20.100000000000001" customHeight="1" thickTop="1" x14ac:dyDescent="0.25">
      <c r="A21" s="368" t="s">
        <v>98</v>
      </c>
      <c r="B21" s="368"/>
      <c r="C21" s="368"/>
      <c r="D21" s="368"/>
      <c r="E21" s="368"/>
      <c r="F21" s="368"/>
      <c r="G21" s="368"/>
      <c r="H21" s="368"/>
      <c r="I21" s="368"/>
      <c r="J21" s="368"/>
      <c r="K21" s="368"/>
      <c r="L21" s="368"/>
      <c r="M21" s="368"/>
      <c r="N21" s="368"/>
      <c r="O21" s="368"/>
      <c r="P21" s="368"/>
      <c r="Q21" s="14"/>
      <c r="R21" s="97">
        <v>10</v>
      </c>
      <c r="S21" s="458"/>
      <c r="T21" s="459"/>
      <c r="U21" s="459"/>
      <c r="V21" s="459"/>
      <c r="W21" s="459"/>
      <c r="X21" s="460"/>
      <c r="Y21" s="461">
        <f t="shared" si="0"/>
        <v>0</v>
      </c>
      <c r="Z21" s="461"/>
      <c r="AA21" s="462"/>
      <c r="AB21" s="463"/>
      <c r="AC21" s="462"/>
      <c r="AD21" s="463"/>
      <c r="AE21" s="98">
        <v>26</v>
      </c>
      <c r="AF21" s="464"/>
      <c r="AG21" s="465"/>
      <c r="AH21" s="466"/>
      <c r="AI21" s="99">
        <f t="shared" si="1"/>
        <v>0</v>
      </c>
      <c r="AJ21" s="100"/>
      <c r="AK21" s="100"/>
      <c r="AL21" s="101">
        <v>42</v>
      </c>
      <c r="AM21" s="102"/>
      <c r="AN21" s="103">
        <f t="shared" si="2"/>
        <v>0</v>
      </c>
      <c r="AO21" s="104"/>
      <c r="AP21" s="104"/>
      <c r="AQ21" s="98">
        <v>58</v>
      </c>
      <c r="AR21" s="105"/>
      <c r="AS21" s="99">
        <f t="shared" si="3"/>
        <v>0</v>
      </c>
      <c r="AT21" s="100"/>
      <c r="AU21" s="100"/>
      <c r="AV21" s="101">
        <v>74</v>
      </c>
      <c r="AW21" s="102"/>
      <c r="AX21" s="103">
        <f t="shared" si="4"/>
        <v>0</v>
      </c>
      <c r="AY21" s="104"/>
      <c r="AZ21" s="104"/>
      <c r="BA21" s="98">
        <v>90</v>
      </c>
      <c r="BB21" s="105"/>
      <c r="BC21" s="99">
        <f t="shared" si="5"/>
        <v>0</v>
      </c>
      <c r="BD21" s="100"/>
      <c r="BE21" s="100"/>
    </row>
    <row r="22" spans="1:57" ht="20.100000000000001" customHeight="1" x14ac:dyDescent="0.25">
      <c r="A22" s="430" t="s">
        <v>94</v>
      </c>
      <c r="B22" s="431"/>
      <c r="C22" s="431"/>
      <c r="D22" s="431"/>
      <c r="E22" s="431"/>
      <c r="F22" s="431"/>
      <c r="G22" s="431"/>
      <c r="H22" s="431"/>
      <c r="I22" s="431"/>
      <c r="J22" s="431"/>
      <c r="K22" s="431"/>
      <c r="L22" s="431"/>
      <c r="M22" s="432"/>
      <c r="N22" s="358">
        <v>0</v>
      </c>
      <c r="O22" s="359"/>
      <c r="P22" s="457"/>
      <c r="Q22" s="14"/>
      <c r="R22" s="97">
        <v>11</v>
      </c>
      <c r="S22" s="458"/>
      <c r="T22" s="459"/>
      <c r="U22" s="459"/>
      <c r="V22" s="459"/>
      <c r="W22" s="459"/>
      <c r="X22" s="460"/>
      <c r="Y22" s="461">
        <f t="shared" si="0"/>
        <v>0</v>
      </c>
      <c r="Z22" s="461"/>
      <c r="AA22" s="462"/>
      <c r="AB22" s="463"/>
      <c r="AC22" s="462"/>
      <c r="AD22" s="463"/>
      <c r="AE22" s="98">
        <v>27</v>
      </c>
      <c r="AF22" s="464"/>
      <c r="AG22" s="465"/>
      <c r="AH22" s="466"/>
      <c r="AI22" s="99">
        <f t="shared" si="1"/>
        <v>0</v>
      </c>
      <c r="AJ22" s="100"/>
      <c r="AK22" s="100"/>
      <c r="AL22" s="101">
        <v>43</v>
      </c>
      <c r="AM22" s="102"/>
      <c r="AN22" s="103">
        <f t="shared" si="2"/>
        <v>0</v>
      </c>
      <c r="AO22" s="104"/>
      <c r="AP22" s="104"/>
      <c r="AQ22" s="98">
        <v>59</v>
      </c>
      <c r="AR22" s="105"/>
      <c r="AS22" s="99">
        <f t="shared" si="3"/>
        <v>0</v>
      </c>
      <c r="AT22" s="100"/>
      <c r="AU22" s="100"/>
      <c r="AV22" s="101">
        <v>75</v>
      </c>
      <c r="AW22" s="102"/>
      <c r="AX22" s="103">
        <f t="shared" si="4"/>
        <v>0</v>
      </c>
      <c r="AY22" s="104"/>
      <c r="AZ22" s="104"/>
      <c r="BA22" s="98">
        <v>91</v>
      </c>
      <c r="BB22" s="105"/>
      <c r="BC22" s="99">
        <f t="shared" si="5"/>
        <v>0</v>
      </c>
      <c r="BD22" s="100"/>
      <c r="BE22" s="100"/>
    </row>
    <row r="23" spans="1:57" ht="20.100000000000001" customHeight="1" x14ac:dyDescent="0.25">
      <c r="A23" s="430" t="s">
        <v>95</v>
      </c>
      <c r="B23" s="431"/>
      <c r="C23" s="431"/>
      <c r="D23" s="431"/>
      <c r="E23" s="431"/>
      <c r="F23" s="431"/>
      <c r="G23" s="431"/>
      <c r="H23" s="431"/>
      <c r="I23" s="431"/>
      <c r="J23" s="431"/>
      <c r="K23" s="431"/>
      <c r="L23" s="431"/>
      <c r="M23" s="432"/>
      <c r="N23" s="358">
        <v>0</v>
      </c>
      <c r="O23" s="359"/>
      <c r="P23" s="457"/>
      <c r="Q23" s="14"/>
      <c r="R23" s="97">
        <v>12</v>
      </c>
      <c r="S23" s="458"/>
      <c r="T23" s="459"/>
      <c r="U23" s="459"/>
      <c r="V23" s="459"/>
      <c r="W23" s="459"/>
      <c r="X23" s="460"/>
      <c r="Y23" s="461">
        <f t="shared" si="0"/>
        <v>0</v>
      </c>
      <c r="Z23" s="461"/>
      <c r="AA23" s="462"/>
      <c r="AB23" s="463"/>
      <c r="AC23" s="462"/>
      <c r="AD23" s="463"/>
      <c r="AE23" s="98">
        <v>28</v>
      </c>
      <c r="AF23" s="464"/>
      <c r="AG23" s="465"/>
      <c r="AH23" s="466"/>
      <c r="AI23" s="99">
        <f t="shared" si="1"/>
        <v>0</v>
      </c>
      <c r="AJ23" s="100"/>
      <c r="AK23" s="100"/>
      <c r="AL23" s="101">
        <v>44</v>
      </c>
      <c r="AM23" s="102"/>
      <c r="AN23" s="103">
        <f t="shared" si="2"/>
        <v>0</v>
      </c>
      <c r="AO23" s="104"/>
      <c r="AP23" s="104"/>
      <c r="AQ23" s="98">
        <v>60</v>
      </c>
      <c r="AR23" s="105"/>
      <c r="AS23" s="99">
        <f t="shared" si="3"/>
        <v>0</v>
      </c>
      <c r="AT23" s="100"/>
      <c r="AU23" s="100"/>
      <c r="AV23" s="101">
        <v>76</v>
      </c>
      <c r="AW23" s="102"/>
      <c r="AX23" s="103">
        <f t="shared" si="4"/>
        <v>0</v>
      </c>
      <c r="AY23" s="104"/>
      <c r="AZ23" s="104"/>
      <c r="BA23" s="98">
        <v>92</v>
      </c>
      <c r="BB23" s="105"/>
      <c r="BC23" s="99">
        <f t="shared" si="5"/>
        <v>0</v>
      </c>
      <c r="BD23" s="100"/>
      <c r="BE23" s="100"/>
    </row>
    <row r="24" spans="1:57" ht="20.100000000000001" customHeight="1" x14ac:dyDescent="0.25">
      <c r="A24" s="438" t="s">
        <v>93</v>
      </c>
      <c r="B24" s="439"/>
      <c r="C24" s="439"/>
      <c r="D24" s="439"/>
      <c r="E24" s="439"/>
      <c r="F24" s="439"/>
      <c r="G24" s="439"/>
      <c r="H24" s="439"/>
      <c r="I24" s="439"/>
      <c r="J24" s="439"/>
      <c r="K24" s="439"/>
      <c r="L24" s="439"/>
      <c r="M24" s="440"/>
      <c r="N24" s="441">
        <v>0</v>
      </c>
      <c r="O24" s="442"/>
      <c r="P24" s="443"/>
      <c r="Q24" s="14"/>
      <c r="R24" s="97">
        <v>13</v>
      </c>
      <c r="S24" s="458"/>
      <c r="T24" s="459"/>
      <c r="U24" s="459"/>
      <c r="V24" s="459"/>
      <c r="W24" s="459"/>
      <c r="X24" s="460"/>
      <c r="Y24" s="461">
        <f t="shared" si="0"/>
        <v>0</v>
      </c>
      <c r="Z24" s="461"/>
      <c r="AA24" s="462"/>
      <c r="AB24" s="463"/>
      <c r="AC24" s="462"/>
      <c r="AD24" s="463"/>
      <c r="AE24" s="98">
        <v>29</v>
      </c>
      <c r="AF24" s="464"/>
      <c r="AG24" s="465"/>
      <c r="AH24" s="466"/>
      <c r="AI24" s="99">
        <f t="shared" si="1"/>
        <v>0</v>
      </c>
      <c r="AJ24" s="100"/>
      <c r="AK24" s="100"/>
      <c r="AL24" s="101">
        <v>45</v>
      </c>
      <c r="AM24" s="102"/>
      <c r="AN24" s="103">
        <f t="shared" si="2"/>
        <v>0</v>
      </c>
      <c r="AO24" s="104"/>
      <c r="AP24" s="104"/>
      <c r="AQ24" s="98">
        <v>61</v>
      </c>
      <c r="AR24" s="105"/>
      <c r="AS24" s="99">
        <f t="shared" si="3"/>
        <v>0</v>
      </c>
      <c r="AT24" s="100"/>
      <c r="AU24" s="100"/>
      <c r="AV24" s="101">
        <v>77</v>
      </c>
      <c r="AW24" s="102"/>
      <c r="AX24" s="103">
        <f t="shared" si="4"/>
        <v>0</v>
      </c>
      <c r="AY24" s="104"/>
      <c r="AZ24" s="104"/>
      <c r="BA24" s="98">
        <v>93</v>
      </c>
      <c r="BB24" s="105"/>
      <c r="BC24" s="99">
        <f t="shared" si="5"/>
        <v>0</v>
      </c>
      <c r="BD24" s="100"/>
      <c r="BE24" s="100"/>
    </row>
    <row r="25" spans="1:57" ht="20.100000000000001" customHeight="1" thickBot="1" x14ac:dyDescent="0.3">
      <c r="A25" s="368" t="s">
        <v>109</v>
      </c>
      <c r="B25" s="368"/>
      <c r="C25" s="368"/>
      <c r="D25" s="368"/>
      <c r="E25" s="368"/>
      <c r="F25" s="368"/>
      <c r="G25" s="368"/>
      <c r="H25" s="368"/>
      <c r="I25" s="368"/>
      <c r="J25" s="368"/>
      <c r="K25" s="368"/>
      <c r="L25" s="368"/>
      <c r="M25" s="368"/>
      <c r="N25" s="368"/>
      <c r="O25" s="368"/>
      <c r="P25" s="368"/>
      <c r="Q25" s="14"/>
      <c r="R25" s="97">
        <v>14</v>
      </c>
      <c r="S25" s="458"/>
      <c r="T25" s="459"/>
      <c r="U25" s="459"/>
      <c r="V25" s="459"/>
      <c r="W25" s="459"/>
      <c r="X25" s="460"/>
      <c r="Y25" s="461">
        <f t="shared" si="0"/>
        <v>0</v>
      </c>
      <c r="Z25" s="461"/>
      <c r="AA25" s="462"/>
      <c r="AB25" s="463"/>
      <c r="AC25" s="462"/>
      <c r="AD25" s="463"/>
      <c r="AE25" s="98">
        <v>30</v>
      </c>
      <c r="AF25" s="464"/>
      <c r="AG25" s="465"/>
      <c r="AH25" s="466"/>
      <c r="AI25" s="99">
        <f t="shared" si="1"/>
        <v>0</v>
      </c>
      <c r="AJ25" s="100"/>
      <c r="AK25" s="100"/>
      <c r="AL25" s="101">
        <v>46</v>
      </c>
      <c r="AM25" s="102"/>
      <c r="AN25" s="103">
        <f t="shared" si="2"/>
        <v>0</v>
      </c>
      <c r="AO25" s="104"/>
      <c r="AP25" s="104"/>
      <c r="AQ25" s="98">
        <v>62</v>
      </c>
      <c r="AR25" s="105"/>
      <c r="AS25" s="99">
        <f t="shared" si="3"/>
        <v>0</v>
      </c>
      <c r="AT25" s="100"/>
      <c r="AU25" s="100"/>
      <c r="AV25" s="101">
        <v>78</v>
      </c>
      <c r="AW25" s="102"/>
      <c r="AX25" s="103">
        <f t="shared" si="4"/>
        <v>0</v>
      </c>
      <c r="AY25" s="104"/>
      <c r="AZ25" s="104"/>
      <c r="BA25" s="98">
        <v>94</v>
      </c>
      <c r="BB25" s="105"/>
      <c r="BC25" s="99">
        <f t="shared" si="5"/>
        <v>0</v>
      </c>
      <c r="BD25" s="100"/>
      <c r="BE25" s="100"/>
    </row>
    <row r="26" spans="1:57"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14"/>
      <c r="R26" s="97">
        <v>15</v>
      </c>
      <c r="S26" s="458"/>
      <c r="T26" s="459"/>
      <c r="U26" s="459"/>
      <c r="V26" s="459"/>
      <c r="W26" s="459"/>
      <c r="X26" s="460"/>
      <c r="Y26" s="461">
        <f t="shared" si="0"/>
        <v>0</v>
      </c>
      <c r="Z26" s="461"/>
      <c r="AA26" s="462"/>
      <c r="AB26" s="463"/>
      <c r="AC26" s="462"/>
      <c r="AD26" s="463"/>
      <c r="AE26" s="98">
        <v>31</v>
      </c>
      <c r="AF26" s="464"/>
      <c r="AG26" s="465"/>
      <c r="AH26" s="466"/>
      <c r="AI26" s="99">
        <f t="shared" si="1"/>
        <v>0</v>
      </c>
      <c r="AJ26" s="100"/>
      <c r="AK26" s="100"/>
      <c r="AL26" s="101">
        <v>47</v>
      </c>
      <c r="AM26" s="102"/>
      <c r="AN26" s="103">
        <f t="shared" si="2"/>
        <v>0</v>
      </c>
      <c r="AO26" s="104"/>
      <c r="AP26" s="104"/>
      <c r="AQ26" s="98">
        <v>63</v>
      </c>
      <c r="AR26" s="105"/>
      <c r="AS26" s="99">
        <f t="shared" si="3"/>
        <v>0</v>
      </c>
      <c r="AT26" s="100"/>
      <c r="AU26" s="100"/>
      <c r="AV26" s="101">
        <v>79</v>
      </c>
      <c r="AW26" s="102"/>
      <c r="AX26" s="103">
        <f t="shared" si="4"/>
        <v>0</v>
      </c>
      <c r="AY26" s="104"/>
      <c r="AZ26" s="104"/>
      <c r="BA26" s="98">
        <v>95</v>
      </c>
      <c r="BB26" s="105"/>
      <c r="BC26" s="99">
        <f t="shared" si="5"/>
        <v>0</v>
      </c>
      <c r="BD26" s="100"/>
      <c r="BE26" s="100"/>
    </row>
    <row r="27" spans="1:57" ht="20.100000000000001" customHeight="1" thickBot="1" x14ac:dyDescent="0.3">
      <c r="A27" s="406" t="s">
        <v>96</v>
      </c>
      <c r="B27" s="407"/>
      <c r="C27" s="407"/>
      <c r="D27" s="407"/>
      <c r="E27" s="407"/>
      <c r="F27" s="407"/>
      <c r="G27" s="407"/>
      <c r="H27" s="407"/>
      <c r="I27" s="407"/>
      <c r="J27" s="407"/>
      <c r="K27" s="407"/>
      <c r="L27" s="407"/>
      <c r="M27" s="408"/>
      <c r="N27" s="446">
        <v>0</v>
      </c>
      <c r="O27" s="447"/>
      <c r="P27" s="448"/>
      <c r="Q27" s="30"/>
      <c r="R27" s="97">
        <v>16</v>
      </c>
      <c r="S27" s="458"/>
      <c r="T27" s="459"/>
      <c r="U27" s="459"/>
      <c r="V27" s="459"/>
      <c r="W27" s="459"/>
      <c r="X27" s="460"/>
      <c r="Y27" s="461">
        <f t="shared" si="0"/>
        <v>0</v>
      </c>
      <c r="Z27" s="461"/>
      <c r="AA27" s="462"/>
      <c r="AB27" s="463"/>
      <c r="AC27" s="462"/>
      <c r="AD27" s="463"/>
      <c r="AE27" s="98">
        <v>32</v>
      </c>
      <c r="AF27" s="464"/>
      <c r="AG27" s="465"/>
      <c r="AH27" s="466"/>
      <c r="AI27" s="99">
        <f t="shared" si="1"/>
        <v>0</v>
      </c>
      <c r="AJ27" s="100"/>
      <c r="AK27" s="100"/>
      <c r="AL27" s="101">
        <v>48</v>
      </c>
      <c r="AM27" s="102"/>
      <c r="AN27" s="103">
        <f t="shared" si="2"/>
        <v>0</v>
      </c>
      <c r="AO27" s="104"/>
      <c r="AP27" s="104"/>
      <c r="AQ27" s="98">
        <v>64</v>
      </c>
      <c r="AR27" s="105"/>
      <c r="AS27" s="99">
        <f t="shared" si="3"/>
        <v>0</v>
      </c>
      <c r="AT27" s="100"/>
      <c r="AU27" s="100"/>
      <c r="AV27" s="101">
        <v>80</v>
      </c>
      <c r="AW27" s="102"/>
      <c r="AX27" s="103">
        <f t="shared" si="4"/>
        <v>0</v>
      </c>
      <c r="AY27" s="104"/>
      <c r="AZ27" s="104"/>
      <c r="BA27" s="98">
        <v>96</v>
      </c>
      <c r="BB27" s="105"/>
      <c r="BC27" s="99">
        <f t="shared" si="5"/>
        <v>0</v>
      </c>
      <c r="BD27" s="100"/>
      <c r="BE27" s="100"/>
    </row>
    <row r="28" spans="1:57" ht="20.100000000000001" customHeight="1" thickTop="1" thickBot="1" x14ac:dyDescent="0.3">
      <c r="A28" s="467" t="s">
        <v>201</v>
      </c>
      <c r="B28" s="467"/>
      <c r="C28" s="467"/>
      <c r="D28" s="467"/>
      <c r="E28" s="467"/>
      <c r="F28" s="467"/>
      <c r="G28" s="467"/>
      <c r="H28" s="467"/>
      <c r="I28" s="467"/>
      <c r="J28" s="467"/>
      <c r="K28" s="467"/>
      <c r="L28" s="467"/>
      <c r="M28" s="467"/>
      <c r="N28" s="467"/>
      <c r="O28" s="467"/>
      <c r="P28" s="467"/>
      <c r="Q28" s="14"/>
      <c r="R28" s="471" t="s">
        <v>206</v>
      </c>
      <c r="S28" s="472"/>
      <c r="T28" s="472"/>
      <c r="U28" s="472"/>
      <c r="V28" s="472"/>
      <c r="W28" s="472"/>
      <c r="X28" s="72"/>
      <c r="Y28" s="72"/>
      <c r="Z28" s="72"/>
      <c r="AA28" s="72"/>
      <c r="AB28" s="453" t="s">
        <v>203</v>
      </c>
      <c r="AC28" s="453"/>
      <c r="AD28" s="72"/>
      <c r="AE28" s="72"/>
      <c r="AF28" s="452" t="s">
        <v>202</v>
      </c>
      <c r="AG28" s="453"/>
      <c r="AH28" s="72"/>
      <c r="AI28" s="73"/>
      <c r="AJ28" s="5"/>
      <c r="AK28" s="5"/>
      <c r="AL28" s="5"/>
      <c r="AM28" s="5"/>
      <c r="AN28" s="5"/>
      <c r="AO28" s="5"/>
      <c r="AP28" s="5"/>
      <c r="AQ28" s="5"/>
      <c r="AR28" s="5"/>
      <c r="AS28" s="5"/>
      <c r="AT28" s="5"/>
      <c r="AU28" s="5"/>
    </row>
    <row r="29" spans="1:57" ht="20.100000000000001" customHeight="1" thickTop="1" x14ac:dyDescent="0.25">
      <c r="A29" s="468" t="s">
        <v>103</v>
      </c>
      <c r="B29" s="469"/>
      <c r="C29" s="469"/>
      <c r="D29" s="469"/>
      <c r="E29" s="469"/>
      <c r="F29" s="469"/>
      <c r="G29" s="469"/>
      <c r="H29" s="469"/>
      <c r="I29" s="469"/>
      <c r="J29" s="469"/>
      <c r="K29" s="469"/>
      <c r="L29" s="469"/>
      <c r="M29" s="470"/>
      <c r="N29" s="403">
        <v>0</v>
      </c>
      <c r="O29" s="404"/>
      <c r="P29" s="405"/>
      <c r="Q29" s="14"/>
      <c r="R29" s="454" t="s">
        <v>208</v>
      </c>
      <c r="S29" s="455"/>
      <c r="T29" s="455"/>
      <c r="U29" s="455"/>
      <c r="V29" s="455"/>
      <c r="W29" s="455"/>
      <c r="X29" s="455"/>
      <c r="Y29" s="455"/>
      <c r="Z29" s="455"/>
      <c r="AA29" s="456"/>
      <c r="AB29" s="450">
        <v>0</v>
      </c>
      <c r="AC29" s="450"/>
      <c r="AD29" s="451"/>
      <c r="AE29" s="451"/>
      <c r="AF29" s="450">
        <v>0</v>
      </c>
      <c r="AG29" s="450"/>
      <c r="AH29" s="449"/>
      <c r="AI29" s="449"/>
      <c r="AJ29" s="5"/>
      <c r="AK29" s="5"/>
      <c r="AL29" s="5"/>
      <c r="AM29" s="5"/>
      <c r="AN29" s="5"/>
      <c r="AO29" s="5"/>
      <c r="AP29" s="5"/>
      <c r="AQ29" s="5"/>
      <c r="AR29" s="5"/>
      <c r="AS29" s="5"/>
      <c r="AT29" s="5"/>
      <c r="AU29" s="5"/>
    </row>
    <row r="30" spans="1:57" ht="20.100000000000001" customHeight="1" thickBot="1" x14ac:dyDescent="0.3">
      <c r="A30" s="133" t="s">
        <v>99</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c r="AQ30" s="6"/>
      <c r="AR30" s="6"/>
      <c r="AS30" s="6"/>
      <c r="AT30" s="6"/>
      <c r="AU30" s="6"/>
    </row>
    <row r="31" spans="1:57" ht="18.75" customHeight="1" thickTop="1" x14ac:dyDescent="0.3">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O31" s="7"/>
      <c r="AP31" s="7"/>
      <c r="AQ31" s="7"/>
      <c r="AR31" s="7"/>
      <c r="AS31" s="7"/>
      <c r="AT31" s="7"/>
      <c r="AU31" s="7"/>
    </row>
    <row r="32" spans="1:57" ht="90" customHeight="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445"/>
      <c r="AJ32" s="8"/>
      <c r="AO32" s="8"/>
      <c r="AP32" s="8"/>
      <c r="AQ32" s="8"/>
      <c r="AR32" s="8"/>
      <c r="AS32" s="8"/>
      <c r="AT32" s="8"/>
      <c r="AU32" s="8"/>
    </row>
    <row r="33" spans="1:47"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218"/>
      <c r="AJ33" s="8"/>
      <c r="AO33" s="8"/>
      <c r="AP33" s="8"/>
      <c r="AQ33" s="8"/>
      <c r="AR33" s="8"/>
      <c r="AS33" s="8"/>
      <c r="AT33" s="8"/>
      <c r="AU33" s="8"/>
    </row>
    <row r="34" spans="1:47"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173"/>
      <c r="AJ34" s="27"/>
      <c r="AO34" s="27"/>
      <c r="AP34" s="27"/>
      <c r="AQ34" s="27"/>
      <c r="AR34" s="27"/>
      <c r="AS34" s="27"/>
      <c r="AT34" s="27"/>
      <c r="AU34" s="27"/>
    </row>
    <row r="35" spans="1:47"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X42" si="6">J35+L35+N35+P35+R35+T35+V35</f>
        <v>0</v>
      </c>
      <c r="Y35" s="15">
        <f t="shared" ref="Y35:Y41" si="7">K35+M35+O35+Q35+S35+U35+W35</f>
        <v>0</v>
      </c>
      <c r="Z35" s="172">
        <f t="shared" ref="Z35:Z41" si="8">SUM(J35:W35)</f>
        <v>0</v>
      </c>
      <c r="AA35" s="173"/>
      <c r="AB35" s="17"/>
      <c r="AC35" s="22"/>
      <c r="AD35" s="10"/>
      <c r="AE35" s="22"/>
      <c r="AF35" s="15">
        <f t="shared" ref="AF35:AF40" si="9">AB35+AD35</f>
        <v>0</v>
      </c>
      <c r="AG35" s="15">
        <f t="shared" ref="AG35:AG41" si="10">AC35+AE35</f>
        <v>0</v>
      </c>
      <c r="AH35" s="172">
        <f t="shared" ref="AH35:AH41" si="11">SUM(AF35:AG35)</f>
        <v>0</v>
      </c>
      <c r="AI35" s="173"/>
      <c r="AJ35" s="28"/>
      <c r="AO35" s="28"/>
      <c r="AP35" s="28"/>
      <c r="AQ35" s="28"/>
      <c r="AR35" s="28"/>
      <c r="AS35" s="28"/>
      <c r="AT35" s="28"/>
      <c r="AU35" s="28"/>
    </row>
    <row r="36" spans="1:47"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7"/>
        <v>0</v>
      </c>
      <c r="Z36" s="172">
        <f t="shared" si="8"/>
        <v>0</v>
      </c>
      <c r="AA36" s="173"/>
      <c r="AB36" s="16"/>
      <c r="AC36" s="21"/>
      <c r="AD36" s="11"/>
      <c r="AE36" s="21"/>
      <c r="AF36" s="15">
        <f t="shared" si="9"/>
        <v>0</v>
      </c>
      <c r="AG36" s="15">
        <f t="shared" si="10"/>
        <v>0</v>
      </c>
      <c r="AH36" s="172">
        <f t="shared" si="11"/>
        <v>0</v>
      </c>
      <c r="AI36" s="173"/>
      <c r="AJ36" s="29"/>
      <c r="AO36" s="29"/>
      <c r="AP36" s="29"/>
      <c r="AQ36" s="29"/>
      <c r="AR36" s="29"/>
      <c r="AS36" s="29"/>
      <c r="AT36" s="29"/>
      <c r="AU36" s="29"/>
    </row>
    <row r="37" spans="1:47"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7"/>
        <v>0</v>
      </c>
      <c r="Z37" s="172">
        <f t="shared" si="8"/>
        <v>0</v>
      </c>
      <c r="AA37" s="173"/>
      <c r="AB37" s="17"/>
      <c r="AC37" s="22"/>
      <c r="AD37" s="10"/>
      <c r="AE37" s="22"/>
      <c r="AF37" s="15">
        <f t="shared" si="9"/>
        <v>0</v>
      </c>
      <c r="AG37" s="15">
        <f t="shared" si="10"/>
        <v>0</v>
      </c>
      <c r="AH37" s="172">
        <f t="shared" si="11"/>
        <v>0</v>
      </c>
      <c r="AI37" s="173"/>
    </row>
    <row r="38" spans="1:47"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7"/>
        <v>0</v>
      </c>
      <c r="Z38" s="172">
        <f t="shared" si="8"/>
        <v>0</v>
      </c>
      <c r="AA38" s="173"/>
      <c r="AB38" s="16"/>
      <c r="AC38" s="21"/>
      <c r="AD38" s="11"/>
      <c r="AE38" s="21"/>
      <c r="AF38" s="15">
        <f t="shared" si="9"/>
        <v>0</v>
      </c>
      <c r="AG38" s="15">
        <f t="shared" si="10"/>
        <v>0</v>
      </c>
      <c r="AH38" s="172">
        <f t="shared" si="11"/>
        <v>0</v>
      </c>
      <c r="AI38" s="173"/>
    </row>
    <row r="39" spans="1:47"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7"/>
        <v>0</v>
      </c>
      <c r="Z39" s="172">
        <f t="shared" si="8"/>
        <v>0</v>
      </c>
      <c r="AA39" s="173"/>
      <c r="AB39" s="17"/>
      <c r="AC39" s="22"/>
      <c r="AD39" s="10"/>
      <c r="AE39" s="22"/>
      <c r="AF39" s="15">
        <f t="shared" si="9"/>
        <v>0</v>
      </c>
      <c r="AG39" s="15">
        <f t="shared" si="10"/>
        <v>0</v>
      </c>
      <c r="AH39" s="172">
        <f t="shared" si="11"/>
        <v>0</v>
      </c>
      <c r="AI39" s="173"/>
    </row>
    <row r="40" spans="1:47"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7"/>
        <v>0</v>
      </c>
      <c r="Z40" s="172">
        <f t="shared" si="8"/>
        <v>0</v>
      </c>
      <c r="AA40" s="173"/>
      <c r="AB40" s="16"/>
      <c r="AC40" s="21"/>
      <c r="AD40" s="11"/>
      <c r="AE40" s="21"/>
      <c r="AF40" s="15">
        <f t="shared" si="9"/>
        <v>0</v>
      </c>
      <c r="AG40" s="15">
        <f t="shared" si="10"/>
        <v>0</v>
      </c>
      <c r="AH40" s="172">
        <f t="shared" si="11"/>
        <v>0</v>
      </c>
      <c r="AI40" s="173"/>
    </row>
    <row r="41" spans="1:47"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7"/>
        <v>0</v>
      </c>
      <c r="Z41" s="172">
        <f t="shared" si="8"/>
        <v>0</v>
      </c>
      <c r="AA41" s="173"/>
      <c r="AB41" s="17"/>
      <c r="AC41" s="22"/>
      <c r="AD41" s="10"/>
      <c r="AE41" s="22"/>
      <c r="AF41" s="15">
        <f>AB41+AD41</f>
        <v>0</v>
      </c>
      <c r="AG41" s="15">
        <f t="shared" si="10"/>
        <v>0</v>
      </c>
      <c r="AH41" s="172">
        <f t="shared" si="11"/>
        <v>0</v>
      </c>
      <c r="AI41" s="173"/>
    </row>
    <row r="42" spans="1:47" ht="19.5" thickBot="1" x14ac:dyDescent="0.35">
      <c r="A42" s="208" t="s">
        <v>21</v>
      </c>
      <c r="B42" s="208"/>
      <c r="C42" s="208"/>
      <c r="D42" s="208"/>
      <c r="E42" s="208"/>
      <c r="F42" s="208"/>
      <c r="G42" s="208"/>
      <c r="H42" s="208"/>
      <c r="I42" s="209"/>
      <c r="J42" s="35">
        <f t="shared" ref="J42:W42" si="12">SUM(J34:J41)</f>
        <v>0</v>
      </c>
      <c r="K42" s="36">
        <f t="shared" si="12"/>
        <v>0</v>
      </c>
      <c r="L42" s="37">
        <f t="shared" si="12"/>
        <v>0</v>
      </c>
      <c r="M42" s="36">
        <f t="shared" si="12"/>
        <v>0</v>
      </c>
      <c r="N42" s="37">
        <f t="shared" si="12"/>
        <v>0</v>
      </c>
      <c r="O42" s="36">
        <f t="shared" si="12"/>
        <v>0</v>
      </c>
      <c r="P42" s="37">
        <f t="shared" si="12"/>
        <v>0</v>
      </c>
      <c r="Q42" s="36">
        <f t="shared" si="12"/>
        <v>0</v>
      </c>
      <c r="R42" s="37">
        <f t="shared" si="12"/>
        <v>0</v>
      </c>
      <c r="S42" s="36">
        <f t="shared" si="12"/>
        <v>0</v>
      </c>
      <c r="T42" s="37">
        <f t="shared" si="12"/>
        <v>0</v>
      </c>
      <c r="U42" s="36">
        <f t="shared" si="12"/>
        <v>0</v>
      </c>
      <c r="V42" s="37">
        <f t="shared" si="12"/>
        <v>0</v>
      </c>
      <c r="W42" s="39">
        <f t="shared" si="12"/>
        <v>0</v>
      </c>
      <c r="X42" s="38">
        <f t="shared" si="6"/>
        <v>0</v>
      </c>
      <c r="Y42" s="38">
        <f t="shared" ref="Y42" si="13">K42+M42+O42+Q42+S42+U42+W42</f>
        <v>0</v>
      </c>
      <c r="Z42" s="210">
        <f>SUM(Z34:Z41)</f>
        <v>0</v>
      </c>
      <c r="AA42" s="211"/>
      <c r="AB42" s="35">
        <f t="shared" ref="AB42:AH42" si="14">SUM(AB34:AB41)</f>
        <v>0</v>
      </c>
      <c r="AC42" s="36">
        <f t="shared" si="14"/>
        <v>0</v>
      </c>
      <c r="AD42" s="37">
        <f t="shared" si="14"/>
        <v>0</v>
      </c>
      <c r="AE42" s="36">
        <f t="shared" si="14"/>
        <v>0</v>
      </c>
      <c r="AF42" s="38">
        <f t="shared" si="14"/>
        <v>0</v>
      </c>
      <c r="AG42" s="38">
        <f t="shared" si="14"/>
        <v>0</v>
      </c>
      <c r="AH42" s="210">
        <f t="shared" si="14"/>
        <v>0</v>
      </c>
      <c r="AI42" s="211"/>
    </row>
    <row r="43" spans="1:47"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4"/>
    </row>
    <row r="44" spans="1:47" ht="15.75" thickTop="1" x14ac:dyDescent="0.25">
      <c r="A44" s="494"/>
      <c r="B44" s="494"/>
      <c r="C44" s="494"/>
      <c r="D44" s="494"/>
      <c r="E44" s="494"/>
      <c r="F44" s="494"/>
    </row>
    <row r="45" spans="1:47" ht="30"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202</v>
      </c>
      <c r="U45" s="343"/>
    </row>
    <row r="46" spans="1:47" ht="15" customHeight="1" x14ac:dyDescent="0.25">
      <c r="A46" s="382" t="s">
        <v>219</v>
      </c>
      <c r="B46" s="383"/>
      <c r="C46" s="383"/>
      <c r="D46" s="383"/>
      <c r="E46" s="383"/>
      <c r="F46" s="383"/>
      <c r="G46" s="383"/>
      <c r="H46" s="383"/>
      <c r="I46" s="383"/>
      <c r="J46" s="384"/>
      <c r="K46" s="385">
        <f>COUNTIFS(July!C58:C186,"clothing")</f>
        <v>0</v>
      </c>
      <c r="L46" s="386"/>
      <c r="M46" s="344">
        <f>SUMIFS(July!E58:E186,July!C58:C186,"clothing")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c r="AB46" t="s">
        <v>114</v>
      </c>
    </row>
    <row r="47" spans="1:47" ht="15" customHeight="1" x14ac:dyDescent="0.25">
      <c r="A47" s="382" t="s">
        <v>220</v>
      </c>
      <c r="B47" s="383"/>
      <c r="C47" s="383"/>
      <c r="D47" s="383"/>
      <c r="E47" s="383"/>
      <c r="F47" s="383"/>
      <c r="G47" s="383"/>
      <c r="H47" s="383"/>
      <c r="I47" s="383"/>
      <c r="J47" s="384"/>
      <c r="K47" s="385">
        <f>COUNTIFS(July!C58:C186,"food")</f>
        <v>0</v>
      </c>
      <c r="L47" s="386"/>
      <c r="M47" s="344">
        <f>SUMIFS(July!E58:E186,July!C58:C186,"food")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row>
    <row r="48" spans="1:47" x14ac:dyDescent="0.25">
      <c r="A48" s="382" t="s">
        <v>235</v>
      </c>
      <c r="B48" s="383"/>
      <c r="C48" s="383"/>
      <c r="D48" s="383"/>
      <c r="E48" s="383"/>
      <c r="F48" s="383"/>
      <c r="G48" s="383"/>
      <c r="H48" s="383"/>
      <c r="I48" s="383"/>
      <c r="J48" s="384"/>
      <c r="K48" s="385">
        <f>COUNTIFS(July!C58:C186,"housingrelated")</f>
        <v>0</v>
      </c>
      <c r="L48" s="386"/>
      <c r="M48" s="344">
        <f>SUMIFS(July!E58:E186,July!C58:C186,"housingrelated")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COUNTIFS(July!C58:C186,"medication")</f>
        <v>0</v>
      </c>
      <c r="L49" s="386"/>
      <c r="M49" s="344">
        <f>SUMIFS(July!E58:E186,July!C58:C186,"medication")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COUNTIFS(July!C58:C186,"othercommodities")</f>
        <v>0</v>
      </c>
      <c r="L50" s="386"/>
      <c r="M50" s="344">
        <f>SUMIFS(July!E58:E186,July!C58:C186,"othercommodities")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COUNTIFS(July!C58:C186,"personalcare")</f>
        <v>0</v>
      </c>
      <c r="L51" s="386"/>
      <c r="M51" s="344">
        <f>SUMIFS(July!E58:E186,July!C58:C186,"personalcare")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ht="15" customHeight="1" x14ac:dyDescent="0.25">
      <c r="A52" s="382" t="s">
        <v>224</v>
      </c>
      <c r="B52" s="383"/>
      <c r="C52" s="383"/>
      <c r="D52" s="383"/>
      <c r="E52" s="383"/>
      <c r="F52" s="383"/>
      <c r="G52" s="383"/>
      <c r="H52" s="383"/>
      <c r="I52" s="383"/>
      <c r="J52" s="384"/>
      <c r="K52" s="385">
        <f>COUNTIFS(July!C58:C186,"Transportation")</f>
        <v>0</v>
      </c>
      <c r="L52" s="386"/>
      <c r="M52" s="344">
        <f>SUMIFS(July!E58:E186,July!C58:C186,"Transportation")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ht="15" customHeight="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62.25" customHeight="1" x14ac:dyDescent="0.25">
      <c r="A57" s="490" t="s">
        <v>240</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18" t="s">
        <v>34</v>
      </c>
      <c r="H185" s="519"/>
      <c r="I185" s="519"/>
      <c r="J185" s="519"/>
      <c r="K185" s="519"/>
      <c r="L185" s="520"/>
    </row>
    <row r="186" spans="1:12" ht="30" customHeight="1" x14ac:dyDescent="0.25">
      <c r="A186" s="492"/>
      <c r="B186" s="493"/>
      <c r="C186" s="492"/>
      <c r="D186" s="493"/>
      <c r="E186" s="511">
        <v>0</v>
      </c>
      <c r="F186" s="511"/>
      <c r="G186" s="521" t="s">
        <v>34</v>
      </c>
      <c r="H186" s="521"/>
      <c r="I186" s="521"/>
      <c r="J186" s="521"/>
      <c r="K186" s="521"/>
      <c r="L186" s="522"/>
    </row>
    <row r="187" spans="1:12" x14ac:dyDescent="0.25">
      <c r="A187" s="526"/>
      <c r="B187" s="526"/>
      <c r="C187" s="526"/>
      <c r="D187" s="526"/>
      <c r="E187" s="512">
        <f>SUM(E58:F186)</f>
        <v>0</v>
      </c>
      <c r="F187" s="512"/>
      <c r="G187" s="526"/>
      <c r="H187" s="526"/>
      <c r="I187" s="526"/>
      <c r="J187" s="526"/>
      <c r="K187" s="526"/>
      <c r="L187" s="526"/>
    </row>
    <row r="188" spans="1:12" x14ac:dyDescent="0.25">
      <c r="E188" s="513"/>
      <c r="F188" s="513"/>
    </row>
    <row r="189" spans="1:12" x14ac:dyDescent="0.25">
      <c r="E189" s="514"/>
      <c r="F189" s="514"/>
    </row>
    <row r="190" spans="1:12" x14ac:dyDescent="0.25">
      <c r="E190" s="514"/>
      <c r="F190" s="514"/>
    </row>
    <row r="191" spans="1:12" x14ac:dyDescent="0.25">
      <c r="E191" s="514"/>
      <c r="F191" s="514"/>
    </row>
    <row r="192" spans="1:12" x14ac:dyDescent="0.25">
      <c r="E192" s="514"/>
      <c r="F192" s="514"/>
    </row>
    <row r="193" spans="5:6" x14ac:dyDescent="0.25">
      <c r="E193" s="514"/>
      <c r="F193" s="514"/>
    </row>
    <row r="194" spans="5:6" x14ac:dyDescent="0.25">
      <c r="E194" s="514"/>
      <c r="F194" s="514"/>
    </row>
    <row r="195" spans="5:6" x14ac:dyDescent="0.25">
      <c r="E195" s="514"/>
      <c r="F195" s="514"/>
    </row>
    <row r="196" spans="5:6" x14ac:dyDescent="0.25">
      <c r="E196" s="514"/>
      <c r="F196" s="514"/>
    </row>
    <row r="197" spans="5:6" x14ac:dyDescent="0.25">
      <c r="E197" s="514"/>
      <c r="F197" s="514"/>
    </row>
    <row r="198" spans="5:6" x14ac:dyDescent="0.25">
      <c r="E198" s="514"/>
      <c r="F198" s="514"/>
    </row>
    <row r="199" spans="5:6" x14ac:dyDescent="0.25">
      <c r="E199" s="514"/>
      <c r="F199" s="514"/>
    </row>
    <row r="200" spans="5:6" x14ac:dyDescent="0.25">
      <c r="E200" s="514"/>
      <c r="F200" s="514"/>
    </row>
    <row r="201" spans="5:6" x14ac:dyDescent="0.25">
      <c r="E201" s="514"/>
      <c r="F201" s="514"/>
    </row>
    <row r="202" spans="5:6" x14ac:dyDescent="0.25">
      <c r="E202" s="514"/>
      <c r="F202" s="514"/>
    </row>
    <row r="203" spans="5:6" x14ac:dyDescent="0.25">
      <c r="E203" s="514"/>
      <c r="F203" s="514"/>
    </row>
    <row r="204" spans="5:6" x14ac:dyDescent="0.25">
      <c r="E204" s="514"/>
      <c r="F204" s="514"/>
    </row>
    <row r="205" spans="5:6" x14ac:dyDescent="0.25">
      <c r="E205" s="514"/>
      <c r="F205" s="514"/>
    </row>
    <row r="206" spans="5:6" x14ac:dyDescent="0.25">
      <c r="E206" s="514"/>
      <c r="F206" s="514"/>
    </row>
    <row r="207" spans="5:6" x14ac:dyDescent="0.25">
      <c r="E207" s="514"/>
      <c r="F207" s="514"/>
    </row>
    <row r="208" spans="5:6" x14ac:dyDescent="0.25">
      <c r="E208" s="514"/>
      <c r="F208" s="514"/>
    </row>
    <row r="209" spans="5:6" x14ac:dyDescent="0.25">
      <c r="E209" s="514"/>
      <c r="F209" s="514"/>
    </row>
    <row r="210" spans="5:6" x14ac:dyDescent="0.25">
      <c r="E210" s="514"/>
      <c r="F210" s="514"/>
    </row>
    <row r="211" spans="5:6" x14ac:dyDescent="0.25">
      <c r="E211" s="514"/>
      <c r="F211" s="514"/>
    </row>
    <row r="212" spans="5:6" x14ac:dyDescent="0.25">
      <c r="E212" s="514"/>
      <c r="F212" s="514"/>
    </row>
    <row r="213" spans="5:6" x14ac:dyDescent="0.25">
      <c r="E213" s="514"/>
      <c r="F213" s="514"/>
    </row>
    <row r="214" spans="5:6" x14ac:dyDescent="0.25">
      <c r="E214" s="514"/>
      <c r="F214" s="514"/>
    </row>
    <row r="215" spans="5:6" x14ac:dyDescent="0.25">
      <c r="E215" s="514"/>
      <c r="F215" s="514"/>
    </row>
  </sheetData>
  <sheetProtection algorithmName="SHA-512" hashValue="80lkoyOB2q0irDEsLlLYrWZ+xXG011hVQ7rczwuTIrsGFrTL/a/3+tPehxaJoZCLZ7bZdqIfXls1oHq/ohIWmg==" saltValue="wK5wuRNqxasmb1wSI6Qhag==" spinCount="100000" sheet="1" objects="1" scenarios="1"/>
  <mergeCells count="809">
    <mergeCell ref="T45:U45"/>
    <mergeCell ref="T46:U46"/>
    <mergeCell ref="T47:U47"/>
    <mergeCell ref="T48:U48"/>
    <mergeCell ref="T49:U49"/>
    <mergeCell ref="T50:U50"/>
    <mergeCell ref="T51:U51"/>
    <mergeCell ref="T52:U52"/>
    <mergeCell ref="T53:U53"/>
    <mergeCell ref="AF25:AH25"/>
    <mergeCell ref="S27:X27"/>
    <mergeCell ref="AF26:AH26"/>
    <mergeCell ref="AF20:AH20"/>
    <mergeCell ref="S18:X18"/>
    <mergeCell ref="Y18:Z18"/>
    <mergeCell ref="S21:X21"/>
    <mergeCell ref="Y21:Z21"/>
    <mergeCell ref="AA21:AB21"/>
    <mergeCell ref="AC21:AD21"/>
    <mergeCell ref="AF21:AH21"/>
    <mergeCell ref="Y27:Z27"/>
    <mergeCell ref="AA27:AB27"/>
    <mergeCell ref="AC27:AD27"/>
    <mergeCell ref="AF27:AH27"/>
    <mergeCell ref="AA23:AB23"/>
    <mergeCell ref="AC23:AD23"/>
    <mergeCell ref="AF23:AH23"/>
    <mergeCell ref="S24:X24"/>
    <mergeCell ref="Y24:Z24"/>
    <mergeCell ref="AA24:AB24"/>
    <mergeCell ref="AC24:AD24"/>
    <mergeCell ref="AF24:AH24"/>
    <mergeCell ref="S25:X25"/>
    <mergeCell ref="Y25:Z25"/>
    <mergeCell ref="AA25:AB25"/>
    <mergeCell ref="AC25:AD25"/>
    <mergeCell ref="G183:L183"/>
    <mergeCell ref="G172:L172"/>
    <mergeCell ref="G173:L173"/>
    <mergeCell ref="G156:L156"/>
    <mergeCell ref="G157:L157"/>
    <mergeCell ref="G158:L158"/>
    <mergeCell ref="G159:L159"/>
    <mergeCell ref="G160:L160"/>
    <mergeCell ref="G161:L161"/>
    <mergeCell ref="G162:L162"/>
    <mergeCell ref="G163:L163"/>
    <mergeCell ref="G164:L164"/>
    <mergeCell ref="G151:L151"/>
    <mergeCell ref="G152:L152"/>
    <mergeCell ref="G153:L153"/>
    <mergeCell ref="G154:L154"/>
    <mergeCell ref="G155:L155"/>
    <mergeCell ref="G138:L138"/>
    <mergeCell ref="G139:L139"/>
    <mergeCell ref="G140:L140"/>
    <mergeCell ref="G141:L141"/>
    <mergeCell ref="G184:L184"/>
    <mergeCell ref="G185:L185"/>
    <mergeCell ref="G186:L186"/>
    <mergeCell ref="A56:L56"/>
    <mergeCell ref="A55:L55"/>
    <mergeCell ref="A187:B187"/>
    <mergeCell ref="C187:D187"/>
    <mergeCell ref="G187:L187"/>
    <mergeCell ref="G174:L174"/>
    <mergeCell ref="G175:L175"/>
    <mergeCell ref="G176:L176"/>
    <mergeCell ref="G177:L177"/>
    <mergeCell ref="G178:L178"/>
    <mergeCell ref="G179:L179"/>
    <mergeCell ref="G180:L180"/>
    <mergeCell ref="G181:L181"/>
    <mergeCell ref="G182:L182"/>
    <mergeCell ref="G165:L165"/>
    <mergeCell ref="G166:L166"/>
    <mergeCell ref="G167:L167"/>
    <mergeCell ref="G168:L168"/>
    <mergeCell ref="G169:L169"/>
    <mergeCell ref="G170:L170"/>
    <mergeCell ref="G171:L171"/>
    <mergeCell ref="G142:L142"/>
    <mergeCell ref="G143:L143"/>
    <mergeCell ref="G144:L144"/>
    <mergeCell ref="G145:L145"/>
    <mergeCell ref="G146:L146"/>
    <mergeCell ref="G147:L147"/>
    <mergeCell ref="G148:L148"/>
    <mergeCell ref="G149:L149"/>
    <mergeCell ref="G150:L150"/>
    <mergeCell ref="G129:L129"/>
    <mergeCell ref="G130:L130"/>
    <mergeCell ref="G131:L131"/>
    <mergeCell ref="G132:L132"/>
    <mergeCell ref="G133:L133"/>
    <mergeCell ref="G134:L134"/>
    <mergeCell ref="G135:L135"/>
    <mergeCell ref="G136:L136"/>
    <mergeCell ref="G137:L137"/>
    <mergeCell ref="G120:L120"/>
    <mergeCell ref="G121:L121"/>
    <mergeCell ref="G122:L122"/>
    <mergeCell ref="G123:L123"/>
    <mergeCell ref="G124:L124"/>
    <mergeCell ref="G125:L125"/>
    <mergeCell ref="G126:L126"/>
    <mergeCell ref="G127:L127"/>
    <mergeCell ref="G128:L128"/>
    <mergeCell ref="G111:L111"/>
    <mergeCell ref="G112:L112"/>
    <mergeCell ref="G113:L113"/>
    <mergeCell ref="G114:L114"/>
    <mergeCell ref="G115:L115"/>
    <mergeCell ref="G116:L116"/>
    <mergeCell ref="G117:L117"/>
    <mergeCell ref="G118:L118"/>
    <mergeCell ref="G119:L119"/>
    <mergeCell ref="G102:L102"/>
    <mergeCell ref="G103:L103"/>
    <mergeCell ref="G104:L104"/>
    <mergeCell ref="G105:L105"/>
    <mergeCell ref="G106:L106"/>
    <mergeCell ref="G107:L107"/>
    <mergeCell ref="G108:L108"/>
    <mergeCell ref="G109:L109"/>
    <mergeCell ref="G110:L110"/>
    <mergeCell ref="G93:L93"/>
    <mergeCell ref="G94:L94"/>
    <mergeCell ref="G95:L95"/>
    <mergeCell ref="G96:L96"/>
    <mergeCell ref="G97:L97"/>
    <mergeCell ref="G98:L98"/>
    <mergeCell ref="G99:L99"/>
    <mergeCell ref="G100:L100"/>
    <mergeCell ref="G101:L101"/>
    <mergeCell ref="G84:L84"/>
    <mergeCell ref="G85:L85"/>
    <mergeCell ref="G86:L86"/>
    <mergeCell ref="G87:L87"/>
    <mergeCell ref="G88:L88"/>
    <mergeCell ref="G89:L89"/>
    <mergeCell ref="G90:L90"/>
    <mergeCell ref="G91:L91"/>
    <mergeCell ref="G92:L92"/>
    <mergeCell ref="G75:L75"/>
    <mergeCell ref="G76:L76"/>
    <mergeCell ref="G77:L77"/>
    <mergeCell ref="G78:L78"/>
    <mergeCell ref="G79:L79"/>
    <mergeCell ref="G80:L80"/>
    <mergeCell ref="G81:L81"/>
    <mergeCell ref="G82:L82"/>
    <mergeCell ref="G83:L83"/>
    <mergeCell ref="E210:F210"/>
    <mergeCell ref="E211:F211"/>
    <mergeCell ref="E212:F212"/>
    <mergeCell ref="E213:F213"/>
    <mergeCell ref="E214:F214"/>
    <mergeCell ref="E215:F215"/>
    <mergeCell ref="G57:L57"/>
    <mergeCell ref="G58:L58"/>
    <mergeCell ref="G59:L59"/>
    <mergeCell ref="G60:L60"/>
    <mergeCell ref="G61:L61"/>
    <mergeCell ref="G62:L62"/>
    <mergeCell ref="G63:L63"/>
    <mergeCell ref="G64:L64"/>
    <mergeCell ref="G65:L65"/>
    <mergeCell ref="G66:L66"/>
    <mergeCell ref="G67:L67"/>
    <mergeCell ref="G68:L68"/>
    <mergeCell ref="G69:L69"/>
    <mergeCell ref="G70:L70"/>
    <mergeCell ref="G71:L71"/>
    <mergeCell ref="G72:L72"/>
    <mergeCell ref="G73:L73"/>
    <mergeCell ref="G74:L74"/>
    <mergeCell ref="E201:F201"/>
    <mergeCell ref="E202:F202"/>
    <mergeCell ref="E203:F203"/>
    <mergeCell ref="E204:F204"/>
    <mergeCell ref="E205:F205"/>
    <mergeCell ref="E206:F206"/>
    <mergeCell ref="E207:F207"/>
    <mergeCell ref="E208:F208"/>
    <mergeCell ref="E209:F209"/>
    <mergeCell ref="E192:F192"/>
    <mergeCell ref="E193:F193"/>
    <mergeCell ref="E194:F194"/>
    <mergeCell ref="E195:F195"/>
    <mergeCell ref="E196:F196"/>
    <mergeCell ref="E197:F197"/>
    <mergeCell ref="E198:F198"/>
    <mergeCell ref="E199:F199"/>
    <mergeCell ref="E200:F200"/>
    <mergeCell ref="E183:F183"/>
    <mergeCell ref="E184:F184"/>
    <mergeCell ref="E185:F185"/>
    <mergeCell ref="E186:F186"/>
    <mergeCell ref="E187:F187"/>
    <mergeCell ref="E188:F188"/>
    <mergeCell ref="E189:F189"/>
    <mergeCell ref="E190:F190"/>
    <mergeCell ref="E191:F191"/>
    <mergeCell ref="E174:F174"/>
    <mergeCell ref="E175:F175"/>
    <mergeCell ref="E176:F176"/>
    <mergeCell ref="E177:F177"/>
    <mergeCell ref="E178:F178"/>
    <mergeCell ref="E179:F179"/>
    <mergeCell ref="E180:F180"/>
    <mergeCell ref="E181:F181"/>
    <mergeCell ref="E182:F182"/>
    <mergeCell ref="E165:F165"/>
    <mergeCell ref="E166:F166"/>
    <mergeCell ref="E167:F167"/>
    <mergeCell ref="E168:F168"/>
    <mergeCell ref="E169:F169"/>
    <mergeCell ref="E170:F170"/>
    <mergeCell ref="E171:F171"/>
    <mergeCell ref="E172:F172"/>
    <mergeCell ref="E173:F173"/>
    <mergeCell ref="E156:F156"/>
    <mergeCell ref="E157:F157"/>
    <mergeCell ref="E158:F158"/>
    <mergeCell ref="E159:F159"/>
    <mergeCell ref="E160:F160"/>
    <mergeCell ref="E161:F161"/>
    <mergeCell ref="E162:F162"/>
    <mergeCell ref="E163:F163"/>
    <mergeCell ref="E164:F164"/>
    <mergeCell ref="E147:F147"/>
    <mergeCell ref="E148:F148"/>
    <mergeCell ref="E149:F149"/>
    <mergeCell ref="E150:F150"/>
    <mergeCell ref="E151:F151"/>
    <mergeCell ref="E152:F152"/>
    <mergeCell ref="E153:F153"/>
    <mergeCell ref="E154:F154"/>
    <mergeCell ref="E155:F155"/>
    <mergeCell ref="E138:F138"/>
    <mergeCell ref="E139:F139"/>
    <mergeCell ref="E140:F140"/>
    <mergeCell ref="E141:F141"/>
    <mergeCell ref="E142:F142"/>
    <mergeCell ref="E143:F143"/>
    <mergeCell ref="E144:F144"/>
    <mergeCell ref="E145:F145"/>
    <mergeCell ref="E146:F146"/>
    <mergeCell ref="E129:F129"/>
    <mergeCell ref="E130:F130"/>
    <mergeCell ref="E131:F131"/>
    <mergeCell ref="E132:F132"/>
    <mergeCell ref="E133:F133"/>
    <mergeCell ref="E134:F134"/>
    <mergeCell ref="E135:F135"/>
    <mergeCell ref="E136:F136"/>
    <mergeCell ref="E137:F137"/>
    <mergeCell ref="E120:F120"/>
    <mergeCell ref="E121:F121"/>
    <mergeCell ref="E122:F122"/>
    <mergeCell ref="E123:F123"/>
    <mergeCell ref="E124:F124"/>
    <mergeCell ref="E125:F125"/>
    <mergeCell ref="E126:F126"/>
    <mergeCell ref="E127:F127"/>
    <mergeCell ref="E128:F128"/>
    <mergeCell ref="E111:F111"/>
    <mergeCell ref="E112:F112"/>
    <mergeCell ref="E113:F113"/>
    <mergeCell ref="E114:F114"/>
    <mergeCell ref="E115:F115"/>
    <mergeCell ref="E116:F116"/>
    <mergeCell ref="E117:F117"/>
    <mergeCell ref="E118:F118"/>
    <mergeCell ref="E119:F119"/>
    <mergeCell ref="E102:F102"/>
    <mergeCell ref="E103:F103"/>
    <mergeCell ref="E104:F104"/>
    <mergeCell ref="E105:F105"/>
    <mergeCell ref="E106:F106"/>
    <mergeCell ref="E107:F107"/>
    <mergeCell ref="E108:F108"/>
    <mergeCell ref="E109:F109"/>
    <mergeCell ref="E110:F110"/>
    <mergeCell ref="E93:F93"/>
    <mergeCell ref="E94:F94"/>
    <mergeCell ref="E95:F95"/>
    <mergeCell ref="E96:F96"/>
    <mergeCell ref="E97:F97"/>
    <mergeCell ref="E98:F98"/>
    <mergeCell ref="E99:F99"/>
    <mergeCell ref="E100:F100"/>
    <mergeCell ref="E101:F101"/>
    <mergeCell ref="E84:F84"/>
    <mergeCell ref="E85:F85"/>
    <mergeCell ref="E86:F86"/>
    <mergeCell ref="E87:F87"/>
    <mergeCell ref="E88:F88"/>
    <mergeCell ref="E89:F89"/>
    <mergeCell ref="E90:F90"/>
    <mergeCell ref="E91:F91"/>
    <mergeCell ref="E92:F92"/>
    <mergeCell ref="E75:F75"/>
    <mergeCell ref="E76:F76"/>
    <mergeCell ref="E77:F77"/>
    <mergeCell ref="E78:F78"/>
    <mergeCell ref="E79:F79"/>
    <mergeCell ref="E80:F80"/>
    <mergeCell ref="E81:F81"/>
    <mergeCell ref="E82:F82"/>
    <mergeCell ref="E83:F83"/>
    <mergeCell ref="C181:D181"/>
    <mergeCell ref="C182:D182"/>
    <mergeCell ref="C183:D183"/>
    <mergeCell ref="C184:D184"/>
    <mergeCell ref="C185:D185"/>
    <mergeCell ref="C186:D186"/>
    <mergeCell ref="E57:F57"/>
    <mergeCell ref="E58:F58"/>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C172:D172"/>
    <mergeCell ref="C173:D173"/>
    <mergeCell ref="C174:D174"/>
    <mergeCell ref="C175:D175"/>
    <mergeCell ref="C176:D176"/>
    <mergeCell ref="C177:D177"/>
    <mergeCell ref="C178:D178"/>
    <mergeCell ref="C179:D179"/>
    <mergeCell ref="C180:D180"/>
    <mergeCell ref="C163:D163"/>
    <mergeCell ref="C164:D164"/>
    <mergeCell ref="C165:D165"/>
    <mergeCell ref="C166:D166"/>
    <mergeCell ref="C167:D167"/>
    <mergeCell ref="C168:D168"/>
    <mergeCell ref="C169:D169"/>
    <mergeCell ref="C170:D170"/>
    <mergeCell ref="C171:D171"/>
    <mergeCell ref="C154:D154"/>
    <mergeCell ref="C155:D155"/>
    <mergeCell ref="C156:D156"/>
    <mergeCell ref="C157:D157"/>
    <mergeCell ref="C158:D158"/>
    <mergeCell ref="C159:D159"/>
    <mergeCell ref="C160:D160"/>
    <mergeCell ref="C161:D161"/>
    <mergeCell ref="C162:D162"/>
    <mergeCell ref="C145:D145"/>
    <mergeCell ref="C146:D146"/>
    <mergeCell ref="C147:D147"/>
    <mergeCell ref="C148:D148"/>
    <mergeCell ref="C149:D149"/>
    <mergeCell ref="C150:D150"/>
    <mergeCell ref="C151:D151"/>
    <mergeCell ref="C152:D152"/>
    <mergeCell ref="C153:D153"/>
    <mergeCell ref="C136:D136"/>
    <mergeCell ref="C137:D137"/>
    <mergeCell ref="C138:D138"/>
    <mergeCell ref="C139:D139"/>
    <mergeCell ref="C140:D140"/>
    <mergeCell ref="C141:D141"/>
    <mergeCell ref="C142:D142"/>
    <mergeCell ref="C143:D143"/>
    <mergeCell ref="C144:D144"/>
    <mergeCell ref="C127:D127"/>
    <mergeCell ref="C128:D128"/>
    <mergeCell ref="C129:D129"/>
    <mergeCell ref="C130:D130"/>
    <mergeCell ref="C131:D131"/>
    <mergeCell ref="C132:D132"/>
    <mergeCell ref="C133:D133"/>
    <mergeCell ref="C134:D134"/>
    <mergeCell ref="C135:D135"/>
    <mergeCell ref="C118:D118"/>
    <mergeCell ref="C119:D119"/>
    <mergeCell ref="C120:D120"/>
    <mergeCell ref="C121:D121"/>
    <mergeCell ref="C122:D122"/>
    <mergeCell ref="C123:D123"/>
    <mergeCell ref="C124:D124"/>
    <mergeCell ref="C125:D125"/>
    <mergeCell ref="C126:D126"/>
    <mergeCell ref="C109:D109"/>
    <mergeCell ref="C110:D110"/>
    <mergeCell ref="C111:D111"/>
    <mergeCell ref="C112:D112"/>
    <mergeCell ref="C113:D113"/>
    <mergeCell ref="C114:D114"/>
    <mergeCell ref="C115:D115"/>
    <mergeCell ref="C116:D116"/>
    <mergeCell ref="C117:D117"/>
    <mergeCell ref="C100:D100"/>
    <mergeCell ref="C101:D101"/>
    <mergeCell ref="C102:D102"/>
    <mergeCell ref="C103:D103"/>
    <mergeCell ref="C104:D104"/>
    <mergeCell ref="C105:D105"/>
    <mergeCell ref="C106:D106"/>
    <mergeCell ref="C107:D107"/>
    <mergeCell ref="C108:D108"/>
    <mergeCell ref="C91:D91"/>
    <mergeCell ref="C92:D92"/>
    <mergeCell ref="C93:D93"/>
    <mergeCell ref="C94:D94"/>
    <mergeCell ref="C95:D95"/>
    <mergeCell ref="C96:D96"/>
    <mergeCell ref="C97:D97"/>
    <mergeCell ref="C98:D98"/>
    <mergeCell ref="C99:D99"/>
    <mergeCell ref="C82:D82"/>
    <mergeCell ref="C83:D83"/>
    <mergeCell ref="C84:D84"/>
    <mergeCell ref="C85:D85"/>
    <mergeCell ref="C86:D86"/>
    <mergeCell ref="C87:D87"/>
    <mergeCell ref="C88:D88"/>
    <mergeCell ref="C89:D89"/>
    <mergeCell ref="C90:D90"/>
    <mergeCell ref="C73:D73"/>
    <mergeCell ref="C74:D74"/>
    <mergeCell ref="C75:D75"/>
    <mergeCell ref="C76:D76"/>
    <mergeCell ref="C77:D77"/>
    <mergeCell ref="C78:D78"/>
    <mergeCell ref="C79:D79"/>
    <mergeCell ref="C80:D80"/>
    <mergeCell ref="C81:D81"/>
    <mergeCell ref="A179:B179"/>
    <mergeCell ref="A180:B180"/>
    <mergeCell ref="A181:B181"/>
    <mergeCell ref="A182:B182"/>
    <mergeCell ref="A183:B183"/>
    <mergeCell ref="A184:B184"/>
    <mergeCell ref="A185:B185"/>
    <mergeCell ref="A186:B18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A170:B170"/>
    <mergeCell ref="A171:B171"/>
    <mergeCell ref="A172:B172"/>
    <mergeCell ref="A173:B173"/>
    <mergeCell ref="A174:B174"/>
    <mergeCell ref="A175:B175"/>
    <mergeCell ref="A176:B176"/>
    <mergeCell ref="A177:B177"/>
    <mergeCell ref="A178:B178"/>
    <mergeCell ref="A161:B161"/>
    <mergeCell ref="A162:B162"/>
    <mergeCell ref="A163:B163"/>
    <mergeCell ref="A164:B164"/>
    <mergeCell ref="A165:B165"/>
    <mergeCell ref="A166:B166"/>
    <mergeCell ref="A167:B167"/>
    <mergeCell ref="A168:B168"/>
    <mergeCell ref="A169:B169"/>
    <mergeCell ref="A152:B152"/>
    <mergeCell ref="A153:B153"/>
    <mergeCell ref="A154:B154"/>
    <mergeCell ref="A155:B155"/>
    <mergeCell ref="A156:B156"/>
    <mergeCell ref="A157:B157"/>
    <mergeCell ref="A158:B158"/>
    <mergeCell ref="A159:B159"/>
    <mergeCell ref="A160:B160"/>
    <mergeCell ref="A143:B143"/>
    <mergeCell ref="A144:B144"/>
    <mergeCell ref="A145:B145"/>
    <mergeCell ref="A146:B146"/>
    <mergeCell ref="A147:B147"/>
    <mergeCell ref="A148:B148"/>
    <mergeCell ref="A149:B149"/>
    <mergeCell ref="A150:B150"/>
    <mergeCell ref="A151:B151"/>
    <mergeCell ref="A134:B134"/>
    <mergeCell ref="A135:B135"/>
    <mergeCell ref="A136:B136"/>
    <mergeCell ref="A137:B137"/>
    <mergeCell ref="A138:B138"/>
    <mergeCell ref="A139:B139"/>
    <mergeCell ref="A140:B140"/>
    <mergeCell ref="A141:B141"/>
    <mergeCell ref="A142:B142"/>
    <mergeCell ref="A125:B125"/>
    <mergeCell ref="A126:B126"/>
    <mergeCell ref="A127:B127"/>
    <mergeCell ref="A128:B128"/>
    <mergeCell ref="A129:B129"/>
    <mergeCell ref="A130:B130"/>
    <mergeCell ref="A131:B131"/>
    <mergeCell ref="A132:B132"/>
    <mergeCell ref="A133:B133"/>
    <mergeCell ref="A116:B116"/>
    <mergeCell ref="A117:B117"/>
    <mergeCell ref="A118:B118"/>
    <mergeCell ref="A119:B119"/>
    <mergeCell ref="A120:B120"/>
    <mergeCell ref="A121:B121"/>
    <mergeCell ref="A122:B122"/>
    <mergeCell ref="A123:B123"/>
    <mergeCell ref="A124:B124"/>
    <mergeCell ref="A107:B107"/>
    <mergeCell ref="A108:B108"/>
    <mergeCell ref="A109:B109"/>
    <mergeCell ref="A110:B110"/>
    <mergeCell ref="A111:B111"/>
    <mergeCell ref="A112:B112"/>
    <mergeCell ref="A113:B113"/>
    <mergeCell ref="A114:B114"/>
    <mergeCell ref="A115:B115"/>
    <mergeCell ref="A98:B98"/>
    <mergeCell ref="A99:B99"/>
    <mergeCell ref="A100:B100"/>
    <mergeCell ref="A101:B101"/>
    <mergeCell ref="A102:B102"/>
    <mergeCell ref="A103:B103"/>
    <mergeCell ref="A104:B104"/>
    <mergeCell ref="A105:B105"/>
    <mergeCell ref="A106:B106"/>
    <mergeCell ref="A89:B89"/>
    <mergeCell ref="A90:B90"/>
    <mergeCell ref="A91:B91"/>
    <mergeCell ref="A92:B92"/>
    <mergeCell ref="A93:B93"/>
    <mergeCell ref="A94:B94"/>
    <mergeCell ref="A95:B95"/>
    <mergeCell ref="A96:B96"/>
    <mergeCell ref="A97:B97"/>
    <mergeCell ref="A80:B80"/>
    <mergeCell ref="A81:B81"/>
    <mergeCell ref="A82:B82"/>
    <mergeCell ref="A83:B83"/>
    <mergeCell ref="A84:B84"/>
    <mergeCell ref="A85:B85"/>
    <mergeCell ref="A86:B86"/>
    <mergeCell ref="A87:B87"/>
    <mergeCell ref="A88:B88"/>
    <mergeCell ref="A71:B71"/>
    <mergeCell ref="A72:B72"/>
    <mergeCell ref="A73:B73"/>
    <mergeCell ref="A74:B74"/>
    <mergeCell ref="A75:B75"/>
    <mergeCell ref="A76:B76"/>
    <mergeCell ref="A77:B77"/>
    <mergeCell ref="A78:B78"/>
    <mergeCell ref="A79:B79"/>
    <mergeCell ref="A62:B62"/>
    <mergeCell ref="A63:B63"/>
    <mergeCell ref="A64:B64"/>
    <mergeCell ref="A65:B65"/>
    <mergeCell ref="A66:B66"/>
    <mergeCell ref="A67:B67"/>
    <mergeCell ref="A68:B68"/>
    <mergeCell ref="A69:B69"/>
    <mergeCell ref="A70:B70"/>
    <mergeCell ref="A57:B57"/>
    <mergeCell ref="A58:B58"/>
    <mergeCell ref="A59:B59"/>
    <mergeCell ref="A60:B60"/>
    <mergeCell ref="A61:B61"/>
    <mergeCell ref="J31:AA31"/>
    <mergeCell ref="Z42:AA42"/>
    <mergeCell ref="A44:F44"/>
    <mergeCell ref="A51:J51"/>
    <mergeCell ref="K51:L51"/>
    <mergeCell ref="A53:J53"/>
    <mergeCell ref="K53:L53"/>
    <mergeCell ref="A46:J46"/>
    <mergeCell ref="K46:L46"/>
    <mergeCell ref="M46:O46"/>
    <mergeCell ref="M53:O53"/>
    <mergeCell ref="M51:O51"/>
    <mergeCell ref="A52:J52"/>
    <mergeCell ref="K52:L52"/>
    <mergeCell ref="E59:F59"/>
    <mergeCell ref="A33:I33"/>
    <mergeCell ref="Z33:AA33"/>
    <mergeCell ref="X43:AI43"/>
    <mergeCell ref="A40:I40"/>
    <mergeCell ref="A11:M11"/>
    <mergeCell ref="R9:AK10"/>
    <mergeCell ref="S11:X11"/>
    <mergeCell ref="Y11:Z11"/>
    <mergeCell ref="AA11:AB11"/>
    <mergeCell ref="AC11:AD11"/>
    <mergeCell ref="AF11:AH11"/>
    <mergeCell ref="S12:X12"/>
    <mergeCell ref="Y12:Z12"/>
    <mergeCell ref="AA12:AB12"/>
    <mergeCell ref="AC12:AD12"/>
    <mergeCell ref="AF12:AH12"/>
    <mergeCell ref="S13:X13"/>
    <mergeCell ref="Y13:Z13"/>
    <mergeCell ref="A14:M14"/>
    <mergeCell ref="AA13:AB13"/>
    <mergeCell ref="AC13:AD13"/>
    <mergeCell ref="AF13:AH13"/>
    <mergeCell ref="S14:X14"/>
    <mergeCell ref="Y14:Z14"/>
    <mergeCell ref="AA14:AB14"/>
    <mergeCell ref="AC14:AD14"/>
    <mergeCell ref="AF14:AH14"/>
    <mergeCell ref="AA26:AB26"/>
    <mergeCell ref="AC26:AD26"/>
    <mergeCell ref="S16:X16"/>
    <mergeCell ref="Y16:Z16"/>
    <mergeCell ref="AA16:AB16"/>
    <mergeCell ref="AC16:AD16"/>
    <mergeCell ref="AF16:AH16"/>
    <mergeCell ref="S17:X17"/>
    <mergeCell ref="Y17:Z17"/>
    <mergeCell ref="AA17:AB17"/>
    <mergeCell ref="AC17:AD17"/>
    <mergeCell ref="AF17:AH17"/>
    <mergeCell ref="AA18:AB18"/>
    <mergeCell ref="AC18:AD18"/>
    <mergeCell ref="AF18:AH18"/>
    <mergeCell ref="S19:X19"/>
    <mergeCell ref="Y19:Z19"/>
    <mergeCell ref="AA19:AB19"/>
    <mergeCell ref="AC19:AD19"/>
    <mergeCell ref="AF19:AH19"/>
    <mergeCell ref="S20:X20"/>
    <mergeCell ref="Y20:Z20"/>
    <mergeCell ref="AA20:AB20"/>
    <mergeCell ref="AC20:AD20"/>
    <mergeCell ref="AF22:AH22"/>
    <mergeCell ref="S23:X23"/>
    <mergeCell ref="Y23:Z23"/>
    <mergeCell ref="S15:X15"/>
    <mergeCell ref="Y15:Z15"/>
    <mergeCell ref="AA15:AB15"/>
    <mergeCell ref="AC15:AD15"/>
    <mergeCell ref="AF15:AH15"/>
    <mergeCell ref="A32:I32"/>
    <mergeCell ref="J32:K32"/>
    <mergeCell ref="L32:M32"/>
    <mergeCell ref="N32:O32"/>
    <mergeCell ref="N29:P29"/>
    <mergeCell ref="AB31:AI31"/>
    <mergeCell ref="A30:AI30"/>
    <mergeCell ref="A28:P28"/>
    <mergeCell ref="A29:M29"/>
    <mergeCell ref="AB29:AC29"/>
    <mergeCell ref="R28:W28"/>
    <mergeCell ref="Z32:AA32"/>
    <mergeCell ref="V32:W32"/>
    <mergeCell ref="AB32:AC32"/>
    <mergeCell ref="S26:X26"/>
    <mergeCell ref="Y26:Z26"/>
    <mergeCell ref="AH40:AI40"/>
    <mergeCell ref="AH41:AI41"/>
    <mergeCell ref="A19:M19"/>
    <mergeCell ref="N19:P19"/>
    <mergeCell ref="A34:I34"/>
    <mergeCell ref="A35:I35"/>
    <mergeCell ref="A36:I36"/>
    <mergeCell ref="Z39:AA39"/>
    <mergeCell ref="N27:P27"/>
    <mergeCell ref="AH29:AI29"/>
    <mergeCell ref="AF29:AG29"/>
    <mergeCell ref="AD29:AE29"/>
    <mergeCell ref="AF28:AG28"/>
    <mergeCell ref="AB28:AC28"/>
    <mergeCell ref="R29:AA29"/>
    <mergeCell ref="A21:P21"/>
    <mergeCell ref="A22:M22"/>
    <mergeCell ref="N22:P22"/>
    <mergeCell ref="A23:M23"/>
    <mergeCell ref="N23:P23"/>
    <mergeCell ref="S22:X22"/>
    <mergeCell ref="Y22:Z22"/>
    <mergeCell ref="AA22:AB22"/>
    <mergeCell ref="AC22:AD22"/>
    <mergeCell ref="Z34:AA34"/>
    <mergeCell ref="Z35:AA35"/>
    <mergeCell ref="Z36:AA36"/>
    <mergeCell ref="AH39:AI39"/>
    <mergeCell ref="AH33:AI33"/>
    <mergeCell ref="AH34:AI34"/>
    <mergeCell ref="AH32:AI32"/>
    <mergeCell ref="AH38:AI38"/>
    <mergeCell ref="Z37:AA37"/>
    <mergeCell ref="Z38:AA38"/>
    <mergeCell ref="P8:V8"/>
    <mergeCell ref="N18:P18"/>
    <mergeCell ref="AH42:AI42"/>
    <mergeCell ref="P32:Q32"/>
    <mergeCell ref="R32:S32"/>
    <mergeCell ref="T32:U32"/>
    <mergeCell ref="N11:P11"/>
    <mergeCell ref="N12:P12"/>
    <mergeCell ref="A16:P16"/>
    <mergeCell ref="A17:M17"/>
    <mergeCell ref="N17:P17"/>
    <mergeCell ref="A18:M18"/>
    <mergeCell ref="N14:P14"/>
    <mergeCell ref="A15:M15"/>
    <mergeCell ref="N15:P15"/>
    <mergeCell ref="A24:M24"/>
    <mergeCell ref="N24:P24"/>
    <mergeCell ref="Z41:AA41"/>
    <mergeCell ref="A41:I41"/>
    <mergeCell ref="A42:I42"/>
    <mergeCell ref="A37:I37"/>
    <mergeCell ref="A38:I38"/>
    <mergeCell ref="A39:I39"/>
    <mergeCell ref="AD32:AE32"/>
    <mergeCell ref="P7:V7"/>
    <mergeCell ref="A50:J50"/>
    <mergeCell ref="K50:L50"/>
    <mergeCell ref="M50:O50"/>
    <mergeCell ref="A47:J47"/>
    <mergeCell ref="K47:L47"/>
    <mergeCell ref="M47:O47"/>
    <mergeCell ref="A48:J48"/>
    <mergeCell ref="K48:L48"/>
    <mergeCell ref="M48:O48"/>
    <mergeCell ref="A49:J49"/>
    <mergeCell ref="K49:L49"/>
    <mergeCell ref="M49:O49"/>
    <mergeCell ref="A45:J45"/>
    <mergeCell ref="K45:L45"/>
    <mergeCell ref="M45:O45"/>
    <mergeCell ref="A20:M20"/>
    <mergeCell ref="N20:P20"/>
    <mergeCell ref="A25:P25"/>
    <mergeCell ref="A26:M26"/>
    <mergeCell ref="N26:P26"/>
    <mergeCell ref="A27:M27"/>
    <mergeCell ref="G6:O7"/>
    <mergeCell ref="A12:M12"/>
    <mergeCell ref="M52:O52"/>
    <mergeCell ref="A1:AC1"/>
    <mergeCell ref="A2:AC2"/>
    <mergeCell ref="A3:AC3"/>
    <mergeCell ref="A4:F4"/>
    <mergeCell ref="W4:AC4"/>
    <mergeCell ref="A13:M13"/>
    <mergeCell ref="N13:P13"/>
    <mergeCell ref="G4:O4"/>
    <mergeCell ref="G5:O5"/>
    <mergeCell ref="A8:F8"/>
    <mergeCell ref="G8:K8"/>
    <mergeCell ref="A9:P9"/>
    <mergeCell ref="A10:P10"/>
    <mergeCell ref="L8:O8"/>
    <mergeCell ref="W5:AC5"/>
    <mergeCell ref="W6:AC6"/>
    <mergeCell ref="W7:AC7"/>
    <mergeCell ref="P4:V4"/>
    <mergeCell ref="A5:F5"/>
    <mergeCell ref="A6:F7"/>
    <mergeCell ref="W8:AC8"/>
    <mergeCell ref="P5:V5"/>
    <mergeCell ref="P6:V6"/>
    <mergeCell ref="AL9:AU10"/>
    <mergeCell ref="AV9:BE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P47:Q47"/>
    <mergeCell ref="R46:S46"/>
    <mergeCell ref="R47:S47"/>
    <mergeCell ref="Z40:AA40"/>
    <mergeCell ref="AH35:AI35"/>
    <mergeCell ref="AH36:AI36"/>
    <mergeCell ref="AH37:AI37"/>
  </mergeCells>
  <dataValidations count="9">
    <dataValidation allowBlank="1" showInputMessage="1" showErrorMessage="1" prompt="Use a number; DO NOT use alphabet" sqref="N11:P13 N17:N20 N22:N24 N26:N27 N29:P29" xr:uid="{F69671F2-465B-493E-8BAF-8FAD0AC7C987}"/>
    <dataValidation allowBlank="1" showInputMessage="1" showErrorMessage="1" prompt="give reason for discharges in Line 11, Column R-AC" sqref="A14:P14" xr:uid="{4C6C912C-3E72-4489-A3AD-1E36EF0A7806}"/>
    <dataValidation type="date" allowBlank="1" showInputMessage="1" showErrorMessage="1" prompt="Use MM/DD/YYYY format.  " sqref="AA12:AA27 AT12:AT27 AO12:AO27 AJ12:AJ27 AY12:AY27 BD12:BD27" xr:uid="{B64AC994-1070-45A9-B512-E54D938A0FA4}">
      <formula1>36708</formula1>
      <formula2>47848</formula2>
    </dataValidation>
    <dataValidation type="whole" allowBlank="1" showInputMessage="1" showErrorMessage="1" prompt="Use a number; DO NOT use alphabet" sqref="AB29:AC29 AF29:AG29" xr:uid="{53DC0C41-5845-41B3-9B70-5DA538D3A43F}">
      <formula1>0</formula1>
      <formula2>5000</formula2>
    </dataValidation>
    <dataValidation allowBlank="1" showInputMessage="1" showErrorMessage="1" prompt="Will calculate from admission and discharge date. " sqref="AS12:AS27 AI12:AI27 AN12:AN27 Y12:Y27 AX12:AX27 BC12:BC27" xr:uid="{6C281D2E-A466-4DB4-A161-E105173E3B7D}"/>
    <dataValidation type="date" operator="greaterThanOrEqual" allowBlank="1" showInputMessage="1" showErrorMessage="1" prompt="Use MM/DD/YYYY format.  Date must be equal or greater than date in Column AQ. " sqref="AP12:AP27 AZ12:AZ27" xr:uid="{9A521AD3-1D76-481B-91EE-FD2423CA7850}">
      <formula1>AO12</formula1>
    </dataValidation>
    <dataValidation type="date" operator="greaterThanOrEqual" allowBlank="1" showInputMessage="1" showErrorMessage="1" prompt="Use MM/DD/YYYY format.  Date must be equal or greater than date in Column AL. " sqref="AK12:AK27" xr:uid="{2A419D50-0F35-4D9A-8F84-F8B1C3A6437E}">
      <formula1>AJ12</formula1>
    </dataValidation>
    <dataValidation type="date" operator="greaterThanOrEqual" allowBlank="1" showInputMessage="1" showErrorMessage="1" prompt="Use MM/DD/YYYY format.  Date must be equal or greater than date in Column AV. " sqref="AU12:AU27 BE12:BE27" xr:uid="{F6B03FAB-F549-485D-A00D-B6AE37F3E474}">
      <formula1>AT12</formula1>
    </dataValidation>
    <dataValidation type="date" allowBlank="1" showInputMessage="1" showErrorMessage="1" sqref="AC12:AD27" xr:uid="{EA44CE5C-FFCC-424C-A8E1-7C8FB6D4A26E}">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D4AB05BC-698F-499E-9184-298D1F4618A7}">
          <x14:formula1>
            <xm:f>boxes!$D$1:$D$6</xm:f>
          </x14:formula1>
          <xm:sqref>L8</xm:sqref>
        </x14:dataValidation>
        <x14:dataValidation type="list" allowBlank="1" showInputMessage="1" showErrorMessage="1" xr:uid="{BDB74869-3571-4C82-B222-81041C337860}">
          <x14:formula1>
            <xm:f>boxes!$B$2:$B$13</xm:f>
          </x14:formula1>
          <xm:sqref>G8:K8</xm:sqref>
        </x14:dataValidation>
        <x14:dataValidation type="list" allowBlank="1" showInputMessage="1" showErrorMessage="1" xr:uid="{9535321C-E3EB-4B6D-A747-5193747E85BB}">
          <x14:formula1>
            <xm:f>'drop down boxes'!$A$11:$A$17</xm:f>
          </x14:formula1>
          <xm:sqref>C58:D186</xm:sqref>
        </x14:dataValidation>
        <x14:dataValidation type="list" allowBlank="1" showInputMessage="1" showErrorMessage="1" xr:uid="{D4F4EB2D-C781-4331-8812-3B869B578935}">
          <x14:formula1>
            <xm:f>'drop down boxes'!$A$3:$A$5</xm:f>
          </x14:formula1>
          <xm:sqref>A58:B186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94625-E42C-4D18-963C-36947D4E254D}">
  <sheetPr>
    <tabColor rgb="FF7030A0"/>
  </sheetPr>
  <dimension ref="A1:BG186"/>
  <sheetViews>
    <sheetView zoomScaleNormal="100" workbookViewId="0">
      <selection activeCell="A2" sqref="A2:AC2"/>
    </sheetView>
  </sheetViews>
  <sheetFormatPr defaultRowHeight="15" x14ac:dyDescent="0.25"/>
  <cols>
    <col min="1" max="1" width="6.42578125" customWidth="1"/>
    <col min="2" max="35" width="5.5703125" customWidth="1"/>
    <col min="36" max="36" width="15.7109375" customWidth="1"/>
    <col min="37" max="37" width="11.42578125" customWidth="1"/>
    <col min="41" max="41" width="31" customWidth="1"/>
    <col min="42" max="42" width="12.28515625" customWidth="1"/>
    <col min="46" max="46" width="28.85546875" customWidth="1"/>
    <col min="47" max="47" width="13.140625" customWidth="1"/>
    <col min="51" max="51" width="27.28515625" customWidth="1"/>
    <col min="52" max="52" width="11.140625" customWidth="1"/>
    <col min="55" max="55" width="8.42578125" customWidth="1"/>
    <col min="56" max="56" width="26.85546875" customWidth="1"/>
    <col min="57" max="57" width="10.8554687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365" t="s">
        <v>41</v>
      </c>
      <c r="H8" s="365"/>
      <c r="I8" s="365"/>
      <c r="J8" s="365"/>
      <c r="K8" s="366"/>
      <c r="L8" s="369">
        <v>2024</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July!N15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v>0</v>
      </c>
      <c r="O13" s="359"/>
      <c r="P13" s="359"/>
      <c r="Q13" s="578">
        <f>July!N13+N13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550" t="s">
        <v>97</v>
      </c>
      <c r="B16" s="550"/>
      <c r="C16" s="550"/>
      <c r="D16" s="550"/>
      <c r="E16" s="550"/>
      <c r="F16" s="550"/>
      <c r="G16" s="550"/>
      <c r="H16" s="550"/>
      <c r="I16" s="550"/>
      <c r="J16" s="550"/>
      <c r="K16" s="550"/>
      <c r="L16" s="550"/>
      <c r="M16" s="550"/>
      <c r="N16" s="550"/>
      <c r="O16" s="550"/>
      <c r="P16" s="550"/>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July!N17+N17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July!N18+N18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July!N19+N19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July!N20+N20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July!N22+N22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July!N23+N23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July!N24+N24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July!N26+N26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July!N27+N27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35" t="s">
        <v>206</v>
      </c>
      <c r="U28" s="536"/>
      <c r="V28" s="536"/>
      <c r="W28" s="536"/>
      <c r="X28" s="536"/>
      <c r="Y28" s="536"/>
      <c r="Z28" s="536"/>
      <c r="AA28" s="536"/>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July!N29+N29</f>
        <v>0</v>
      </c>
      <c r="R29" s="562"/>
      <c r="S29" s="562"/>
      <c r="T29" s="532" t="s">
        <v>207</v>
      </c>
      <c r="U29" s="532"/>
      <c r="V29" s="532"/>
      <c r="W29" s="532"/>
      <c r="X29" s="532"/>
      <c r="Y29" s="532"/>
      <c r="Z29" s="532"/>
      <c r="AA29" s="532"/>
      <c r="AB29" s="450">
        <v>0</v>
      </c>
      <c r="AC29" s="450"/>
      <c r="AD29" s="533">
        <f>July!AB29+AB29</f>
        <v>0</v>
      </c>
      <c r="AE29" s="534"/>
      <c r="AF29" s="450">
        <v>0</v>
      </c>
      <c r="AG29" s="450"/>
      <c r="AH29" s="530">
        <f>July!AF29+AF29</f>
        <v>0</v>
      </c>
      <c r="AI29" s="531"/>
      <c r="AJ29" s="74"/>
      <c r="AK29" s="5"/>
      <c r="AL29" s="5"/>
      <c r="AM29" s="5"/>
      <c r="AN29" s="5"/>
      <c r="AO29" s="5"/>
      <c r="AP29" s="5"/>
    </row>
    <row r="30" spans="1:59" ht="20.100000000000001" customHeight="1" thickTop="1" thickBot="1" x14ac:dyDescent="0.3">
      <c r="A30" s="133" t="s">
        <v>99</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July!Z34+Z34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July!Z35+Z35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July!Z36+Z36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July!Z37+Z37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July!Z38+Z38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July!Z39+Z39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July!Z40+Z40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July!Z41+Z41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575" t="s">
        <v>239</v>
      </c>
      <c r="Q45" s="576"/>
      <c r="R45" s="576" t="s">
        <v>203</v>
      </c>
      <c r="S45" s="577"/>
      <c r="T45" s="580" t="s">
        <v>202</v>
      </c>
      <c r="U45" s="581"/>
    </row>
    <row r="46" spans="1:42" x14ac:dyDescent="0.25">
      <c r="A46" s="382" t="s">
        <v>219</v>
      </c>
      <c r="B46" s="383"/>
      <c r="C46" s="383"/>
      <c r="D46" s="383"/>
      <c r="E46" s="383"/>
      <c r="F46" s="383"/>
      <c r="G46" s="383"/>
      <c r="H46" s="383"/>
      <c r="I46" s="383"/>
      <c r="J46" s="384"/>
      <c r="K46" s="385">
        <f>COUNTIFS(August!C58:C186,"clothing")</f>
        <v>0</v>
      </c>
      <c r="L46" s="386"/>
      <c r="M46" s="344">
        <f>SUMIFS(August!E58:E186,August!C58:C186,"clothing")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ht="15" customHeight="1" x14ac:dyDescent="0.25">
      <c r="A47" s="382" t="s">
        <v>220</v>
      </c>
      <c r="B47" s="383"/>
      <c r="C47" s="383"/>
      <c r="D47" s="383"/>
      <c r="E47" s="383"/>
      <c r="F47" s="383"/>
      <c r="G47" s="383"/>
      <c r="H47" s="383"/>
      <c r="I47" s="383"/>
      <c r="J47" s="384"/>
      <c r="K47" s="385">
        <f>COUNTIFS(August!C58:C186,"food")</f>
        <v>0</v>
      </c>
      <c r="L47" s="386"/>
      <c r="M47" s="344">
        <f>SUMIFS(August!E58:E186,August!C58:C186,"food")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COUNTIFS(August!C58:C186,"housingrelated")</f>
        <v>0</v>
      </c>
      <c r="L48" s="386"/>
      <c r="M48" s="344">
        <f>SUMIFS(August!E58:E186,August!C58:C186,"housingrelated")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COUNTIFS(August!C58:C186,"medication")</f>
        <v>0</v>
      </c>
      <c r="L49" s="386"/>
      <c r="M49" s="344">
        <f>SUMIFS(August!E58:E186,August!C58:C186,"medication")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COUNTIFS(August!C58:C186,"othercommodities")</f>
        <v>0</v>
      </c>
      <c r="L50" s="386"/>
      <c r="M50" s="344">
        <f>SUMIFS(August!E58:E186,August!C58:C186,"othercommodities")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COUNTIFS(August!C58:C186,"personalcare")</f>
        <v>0</v>
      </c>
      <c r="L51" s="386"/>
      <c r="M51" s="344">
        <f>SUMIFS(August!E58:E186,August!C58:C186,"personalcare")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COUNTIFS(August!C58:C186,"Transportation")</f>
        <v>0</v>
      </c>
      <c r="L52" s="386"/>
      <c r="M52" s="344">
        <f>SUMIFS(August!E58:E186,August!C58:C186,"Transportation")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5" customHeight="1"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mSCCSSgrn3GDLAjjCgmfli17RR9CjhwgjD2qKqUD1H020L5G3/9a+lIDv6mni+CN09MiIfDMn2z5ymVYN30YiQ==" saltValue="ETZxgS+BzwEOqZMu4CUadQ==" spinCount="100000" sheet="1" objects="1" scenarios="1"/>
  <mergeCells count="793">
    <mergeCell ref="Q13:S13"/>
    <mergeCell ref="T45:U45"/>
    <mergeCell ref="T46:U46"/>
    <mergeCell ref="T47:U47"/>
    <mergeCell ref="T48:U48"/>
    <mergeCell ref="T49:U49"/>
    <mergeCell ref="T50:U50"/>
    <mergeCell ref="T51:U51"/>
    <mergeCell ref="T52:U52"/>
    <mergeCell ref="U21:Z21"/>
    <mergeCell ref="Q16:S16"/>
    <mergeCell ref="Q17:S17"/>
    <mergeCell ref="Q18:S18"/>
    <mergeCell ref="Q25:S25"/>
    <mergeCell ref="T53:U53"/>
    <mergeCell ref="U27:Z27"/>
    <mergeCell ref="AA27:AB27"/>
    <mergeCell ref="AC27:AD27"/>
    <mergeCell ref="AE27:AF27"/>
    <mergeCell ref="AH27:AJ27"/>
    <mergeCell ref="AH24:AJ24"/>
    <mergeCell ref="U25:Z25"/>
    <mergeCell ref="AA25:AB25"/>
    <mergeCell ref="AC25:AD25"/>
    <mergeCell ref="AE25:AF25"/>
    <mergeCell ref="AH25:AJ25"/>
    <mergeCell ref="U26:Z26"/>
    <mergeCell ref="AA26:AB26"/>
    <mergeCell ref="AC26:AD26"/>
    <mergeCell ref="AE26:AF26"/>
    <mergeCell ref="AH26:AJ26"/>
    <mergeCell ref="AA24:AB24"/>
    <mergeCell ref="AC24:AD24"/>
    <mergeCell ref="AE24:AF24"/>
    <mergeCell ref="X43:AI43"/>
    <mergeCell ref="AA21:AB21"/>
    <mergeCell ref="AC21:AD21"/>
    <mergeCell ref="AE21:AF21"/>
    <mergeCell ref="AH21:AJ21"/>
    <mergeCell ref="U22:Z22"/>
    <mergeCell ref="AA22:AB22"/>
    <mergeCell ref="AC22:AD22"/>
    <mergeCell ref="AE22:AF22"/>
    <mergeCell ref="AH22:AJ22"/>
    <mergeCell ref="AC18:AD18"/>
    <mergeCell ref="AE18:AF18"/>
    <mergeCell ref="AH18:AJ18"/>
    <mergeCell ref="U19:Z19"/>
    <mergeCell ref="AA19:AB19"/>
    <mergeCell ref="AC19:AD19"/>
    <mergeCell ref="AE19:AF19"/>
    <mergeCell ref="AH19:AJ19"/>
    <mergeCell ref="U20:Z20"/>
    <mergeCell ref="AA20:AB20"/>
    <mergeCell ref="AC20:AD20"/>
    <mergeCell ref="AE20:AF20"/>
    <mergeCell ref="AH20:AJ20"/>
    <mergeCell ref="AC15:AD15"/>
    <mergeCell ref="AE15:AF15"/>
    <mergeCell ref="AH15:AJ15"/>
    <mergeCell ref="U16:Z16"/>
    <mergeCell ref="AA16:AB16"/>
    <mergeCell ref="AC16:AD16"/>
    <mergeCell ref="AE16:AF16"/>
    <mergeCell ref="AH16:AJ16"/>
    <mergeCell ref="U17:Z17"/>
    <mergeCell ref="AA17:AB17"/>
    <mergeCell ref="AC17:AD17"/>
    <mergeCell ref="AE17:AF17"/>
    <mergeCell ref="AH17:AJ17"/>
    <mergeCell ref="U15:Z15"/>
    <mergeCell ref="AA15:AB15"/>
    <mergeCell ref="M50:O50"/>
    <mergeCell ref="A51:J51"/>
    <mergeCell ref="P45:Q45"/>
    <mergeCell ref="R45:S45"/>
    <mergeCell ref="K46:L46"/>
    <mergeCell ref="M46:O46"/>
    <mergeCell ref="A47:J47"/>
    <mergeCell ref="K47:L47"/>
    <mergeCell ref="M47:O47"/>
    <mergeCell ref="A48:J48"/>
    <mergeCell ref="K48:L48"/>
    <mergeCell ref="M48:O48"/>
    <mergeCell ref="A49:J49"/>
    <mergeCell ref="K49:L49"/>
    <mergeCell ref="M49:O49"/>
    <mergeCell ref="P46:Q46"/>
    <mergeCell ref="R46:S46"/>
    <mergeCell ref="P47:Q47"/>
    <mergeCell ref="R47:S47"/>
    <mergeCell ref="A45:J45"/>
    <mergeCell ref="K45:L45"/>
    <mergeCell ref="M45:O45"/>
    <mergeCell ref="M51:O51"/>
    <mergeCell ref="K51:L51"/>
    <mergeCell ref="N27:P27"/>
    <mergeCell ref="A41:I41"/>
    <mergeCell ref="Z41:AA41"/>
    <mergeCell ref="AH41:AI41"/>
    <mergeCell ref="A42:I42"/>
    <mergeCell ref="Z42:AA42"/>
    <mergeCell ref="AH42:AI42"/>
    <mergeCell ref="A39:I39"/>
    <mergeCell ref="Z39:AA39"/>
    <mergeCell ref="AH39:AI39"/>
    <mergeCell ref="A40:I40"/>
    <mergeCell ref="Z40:AA40"/>
    <mergeCell ref="AH40:AI40"/>
    <mergeCell ref="A17:M17"/>
    <mergeCell ref="A37:I37"/>
    <mergeCell ref="Z37:AA37"/>
    <mergeCell ref="AH37:AI37"/>
    <mergeCell ref="A38:I38"/>
    <mergeCell ref="Z38:AA38"/>
    <mergeCell ref="AH32:AI32"/>
    <mergeCell ref="U18:Z18"/>
    <mergeCell ref="AA18:AB18"/>
    <mergeCell ref="A33:I33"/>
    <mergeCell ref="Z33:AA33"/>
    <mergeCell ref="AH33:AI33"/>
    <mergeCell ref="A34:I34"/>
    <mergeCell ref="Z34:AA34"/>
    <mergeCell ref="AH34:AI34"/>
    <mergeCell ref="R32:S32"/>
    <mergeCell ref="T32:U32"/>
    <mergeCell ref="V32:W32"/>
    <mergeCell ref="Z32:AA32"/>
    <mergeCell ref="AB32:AC32"/>
    <mergeCell ref="AD32:AE32"/>
    <mergeCell ref="A26:M26"/>
    <mergeCell ref="N26:P26"/>
    <mergeCell ref="A27:M27"/>
    <mergeCell ref="A11:M11"/>
    <mergeCell ref="A28:M28"/>
    <mergeCell ref="Q29:S29"/>
    <mergeCell ref="Q26:S26"/>
    <mergeCell ref="Q27:S27"/>
    <mergeCell ref="Q28:S28"/>
    <mergeCell ref="A29:M29"/>
    <mergeCell ref="N29:P29"/>
    <mergeCell ref="G5:O5"/>
    <mergeCell ref="P5:V5"/>
    <mergeCell ref="N11:P11"/>
    <mergeCell ref="A12:M12"/>
    <mergeCell ref="N12:P12"/>
    <mergeCell ref="A13:M13"/>
    <mergeCell ref="N13:P13"/>
    <mergeCell ref="A20:M20"/>
    <mergeCell ref="N20:P20"/>
    <mergeCell ref="A18:M18"/>
    <mergeCell ref="N18:P18"/>
    <mergeCell ref="A14:M14"/>
    <mergeCell ref="N14:P14"/>
    <mergeCell ref="A15:M15"/>
    <mergeCell ref="N15:P15"/>
    <mergeCell ref="A16:P16"/>
    <mergeCell ref="A21:M21"/>
    <mergeCell ref="A25:M25"/>
    <mergeCell ref="Q19:S19"/>
    <mergeCell ref="Q20:S20"/>
    <mergeCell ref="Q21:S21"/>
    <mergeCell ref="Q22:S22"/>
    <mergeCell ref="Q23:S23"/>
    <mergeCell ref="Q24:S24"/>
    <mergeCell ref="A22:M22"/>
    <mergeCell ref="N22:P22"/>
    <mergeCell ref="A23:M23"/>
    <mergeCell ref="N23:P23"/>
    <mergeCell ref="A24:M24"/>
    <mergeCell ref="N24:P24"/>
    <mergeCell ref="A19:M19"/>
    <mergeCell ref="N19:P19"/>
    <mergeCell ref="A1:AC1"/>
    <mergeCell ref="A2:AC2"/>
    <mergeCell ref="A3:AC3"/>
    <mergeCell ref="A4:F4"/>
    <mergeCell ref="G4:O4"/>
    <mergeCell ref="P4:V4"/>
    <mergeCell ref="W4:AC4"/>
    <mergeCell ref="A9:P9"/>
    <mergeCell ref="A10:P10"/>
    <mergeCell ref="W7:AC7"/>
    <mergeCell ref="A8:F8"/>
    <mergeCell ref="G8:K8"/>
    <mergeCell ref="L8:O8"/>
    <mergeCell ref="P8:V8"/>
    <mergeCell ref="W8:AC8"/>
    <mergeCell ref="G6:O7"/>
    <mergeCell ref="A5:F5"/>
    <mergeCell ref="T9:AM10"/>
    <mergeCell ref="W5:AC5"/>
    <mergeCell ref="A6:F7"/>
    <mergeCell ref="P6:V6"/>
    <mergeCell ref="W6:AC6"/>
    <mergeCell ref="P7:V7"/>
    <mergeCell ref="U11:Z11"/>
    <mergeCell ref="AA11:AB11"/>
    <mergeCell ref="AC11:AD11"/>
    <mergeCell ref="AE11:AF11"/>
    <mergeCell ref="AH11:AJ11"/>
    <mergeCell ref="U12:Z12"/>
    <mergeCell ref="U14:Z14"/>
    <mergeCell ref="AA14:AB14"/>
    <mergeCell ref="AC14:AD14"/>
    <mergeCell ref="AE14:AF14"/>
    <mergeCell ref="AH14:AJ14"/>
    <mergeCell ref="AC12:AD12"/>
    <mergeCell ref="AE12:AF12"/>
    <mergeCell ref="AH12:AJ12"/>
    <mergeCell ref="U13:Z13"/>
    <mergeCell ref="AA13:AB13"/>
    <mergeCell ref="AC13:AD13"/>
    <mergeCell ref="AE13:AF13"/>
    <mergeCell ref="AH13:AJ13"/>
    <mergeCell ref="AA12:AB12"/>
    <mergeCell ref="A52:J52"/>
    <mergeCell ref="K52:L52"/>
    <mergeCell ref="M52:O52"/>
    <mergeCell ref="A53:J53"/>
    <mergeCell ref="K53:L53"/>
    <mergeCell ref="M53:O53"/>
    <mergeCell ref="AB28:AC28"/>
    <mergeCell ref="AD28:AE28"/>
    <mergeCell ref="J31:AA31"/>
    <mergeCell ref="AB31:AI31"/>
    <mergeCell ref="A32:I32"/>
    <mergeCell ref="J32:K32"/>
    <mergeCell ref="L32:M32"/>
    <mergeCell ref="N32:O32"/>
    <mergeCell ref="P32:Q32"/>
    <mergeCell ref="A30:AI30"/>
    <mergeCell ref="AH38:AI38"/>
    <mergeCell ref="A35:I35"/>
    <mergeCell ref="Z35:AA35"/>
    <mergeCell ref="AH35:AI35"/>
    <mergeCell ref="A36:I36"/>
    <mergeCell ref="Z36:AA36"/>
    <mergeCell ref="AH36:AI36"/>
    <mergeCell ref="A46:J46"/>
    <mergeCell ref="A50:J50"/>
    <mergeCell ref="K50:L50"/>
    <mergeCell ref="A60:B60"/>
    <mergeCell ref="C60:D60"/>
    <mergeCell ref="E60:F60"/>
    <mergeCell ref="G60:L60"/>
    <mergeCell ref="A61:B61"/>
    <mergeCell ref="C61:D61"/>
    <mergeCell ref="E61:F61"/>
    <mergeCell ref="G61:L61"/>
    <mergeCell ref="A58:B58"/>
    <mergeCell ref="C58:D58"/>
    <mergeCell ref="E58:F58"/>
    <mergeCell ref="G58:L58"/>
    <mergeCell ref="A59:B59"/>
    <mergeCell ref="C59:D59"/>
    <mergeCell ref="E59:F59"/>
    <mergeCell ref="G59:L59"/>
    <mergeCell ref="A55:L55"/>
    <mergeCell ref="A56:L56"/>
    <mergeCell ref="A57:B57"/>
    <mergeCell ref="C57:D57"/>
    <mergeCell ref="E57:F57"/>
    <mergeCell ref="G57:L57"/>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G185:L185"/>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6:B186"/>
    <mergeCell ref="C186:D186"/>
    <mergeCell ref="E186:F186"/>
    <mergeCell ref="G186:L186"/>
    <mergeCell ref="P48:Q48"/>
    <mergeCell ref="P49:Q49"/>
    <mergeCell ref="P50:Q50"/>
    <mergeCell ref="P51:Q51"/>
    <mergeCell ref="P52:Q52"/>
    <mergeCell ref="A183:B183"/>
    <mergeCell ref="C183:D183"/>
    <mergeCell ref="E183:F183"/>
    <mergeCell ref="G183:L183"/>
    <mergeCell ref="A184:B184"/>
    <mergeCell ref="C184:D184"/>
    <mergeCell ref="E184:F184"/>
    <mergeCell ref="G184:L184"/>
    <mergeCell ref="A179:B179"/>
    <mergeCell ref="C179:D179"/>
    <mergeCell ref="E179:F179"/>
    <mergeCell ref="G179:L179"/>
    <mergeCell ref="A185:B185"/>
    <mergeCell ref="C185:D185"/>
    <mergeCell ref="E185:F185"/>
    <mergeCell ref="AN9:AW10"/>
    <mergeCell ref="AX9:BG10"/>
    <mergeCell ref="R48:S48"/>
    <mergeCell ref="R49:S49"/>
    <mergeCell ref="R50:S50"/>
    <mergeCell ref="R51:S51"/>
    <mergeCell ref="R52:S52"/>
    <mergeCell ref="P53:Q53"/>
    <mergeCell ref="R53:S53"/>
    <mergeCell ref="AF28:AG28"/>
    <mergeCell ref="AH28:AI28"/>
    <mergeCell ref="AH29:AI29"/>
    <mergeCell ref="T29:AA29"/>
    <mergeCell ref="AB29:AC29"/>
    <mergeCell ref="AD29:AE29"/>
    <mergeCell ref="AF29:AG29"/>
    <mergeCell ref="T28:AA28"/>
    <mergeCell ref="U23:Z23"/>
    <mergeCell ref="AA23:AB23"/>
    <mergeCell ref="AC23:AD23"/>
    <mergeCell ref="AE23:AF23"/>
    <mergeCell ref="AH23:AJ23"/>
    <mergeCell ref="U24:Z24"/>
    <mergeCell ref="N17:P17"/>
  </mergeCells>
  <dataValidations count="11">
    <dataValidation allowBlank="1" showInputMessage="1" showErrorMessage="1" prompt="give reason for discharges in Line 11, Column R-AC" sqref="N14:P14" xr:uid="{0B4DCD21-A0C6-4789-85DB-4DBBE85A7DF9}"/>
    <dataValidation allowBlank="1" showInputMessage="1" showErrorMessage="1" prompt="Use a number; DO NOT use alphabet" sqref="N17:N20 N22:N24 N12:P13 N26:N27 Q13:S13" xr:uid="{65C5FD8F-7E85-400C-BE5C-33CAF92D3909}"/>
    <dataValidation allowBlank="1" showInputMessage="1" showErrorMessage="1" prompt="give reason for discharges in Line 11, Column T-AI" sqref="A14:M14" xr:uid="{D9C3D873-D85D-4B6C-8F22-2519D13B01A6}"/>
    <dataValidation allowBlank="1" showInputMessage="1" showErrorMessage="1" prompt="auto populates" sqref="N11:P11 N15:P15 Q17:S20 Q22:S24 Q26:S27 Q29:S29 X34:AA42 AF34:AJ42" xr:uid="{E77C7109-7240-4CDF-BBAF-F6D6AC2D2B7E}"/>
    <dataValidation type="date" allowBlank="1" showInputMessage="1" showErrorMessage="1" prompt="Use MM/DD/YYYY format.  " sqref="AC12:AC27 AV12:AV27 AQ12:AQ27 AL12:AL27 BA12:BA27 BF12:BF27" xr:uid="{C864D5ED-688C-47A3-8549-6F5AF2BD649C}">
      <formula1>36708</formula1>
      <formula2>47848</formula2>
    </dataValidation>
    <dataValidation type="whole" allowBlank="1" showInputMessage="1" showErrorMessage="1" prompt="Use a number; DO NOT use alphabet" sqref="N29:P29 AB29:AC29 AF29:AG29" xr:uid="{14934431-264D-4F26-BC82-4EEDC3292AF0}">
      <formula1>0</formula1>
      <formula2>5000</formula2>
    </dataValidation>
    <dataValidation allowBlank="1" showInputMessage="1" showErrorMessage="1" prompt="Will calculate from admission and discharge date. " sqref="AU12:AU27 AK12:AK27 AP12:AP27 AA12:AA27 AZ12:AZ27 BE12:BE27" xr:uid="{3C39A528-5F59-4D6E-ABF9-6AD1A1C0E351}"/>
    <dataValidation type="date" operator="greaterThanOrEqual" allowBlank="1" showInputMessage="1" showErrorMessage="1" prompt="Use MM/DD/YYYY format.  Date must be equal or greater than date in Column AQ. " sqref="AR12:AR27 BB12:BB27" xr:uid="{6B767174-27EF-4FDD-8931-BC8AD2E17061}">
      <formula1>AQ12</formula1>
    </dataValidation>
    <dataValidation type="date" operator="greaterThanOrEqual" allowBlank="1" showInputMessage="1" showErrorMessage="1" prompt="Use MM/DD/YYYY format.  Date must be equal or greater than date in Column AL. " sqref="AM12:AM27" xr:uid="{C829C566-DB3F-416F-A07D-2897F4CC420C}">
      <formula1>AL12</formula1>
    </dataValidation>
    <dataValidation type="date" operator="greaterThanOrEqual" allowBlank="1" showInputMessage="1" showErrorMessage="1" prompt="Use MM/DD/YYYY format.  Date must be equal or greater than date in Column AV. " sqref="AW12:AW27 BG12:BG27" xr:uid="{00E64B0F-B735-4E25-A7C3-212D1949C365}">
      <formula1>AV12</formula1>
    </dataValidation>
    <dataValidation type="date" allowBlank="1" showInputMessage="1" showErrorMessage="1" sqref="AE12:AF26" xr:uid="{12D59F49-5E10-495E-A120-58C5D0A2E3B2}">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2A2B566C-4F01-4206-AE4A-D30936B16E79}">
          <x14:formula1>
            <xm:f>boxes!$B$2:$B$13</xm:f>
          </x14:formula1>
          <xm:sqref>G8:K8</xm:sqref>
        </x14:dataValidation>
        <x14:dataValidation type="list" allowBlank="1" showInputMessage="1" showErrorMessage="1" xr:uid="{6A4FA6C7-69DF-4D68-A18F-0BECF1109ED1}">
          <x14:formula1>
            <xm:f>boxes!$D$1:$D$6</xm:f>
          </x14:formula1>
          <xm:sqref>L8</xm:sqref>
        </x14:dataValidation>
        <x14:dataValidation type="list" allowBlank="1" showInputMessage="1" showErrorMessage="1" xr:uid="{934E3321-A15A-4C43-BC4E-F3E6DE7CC2B8}">
          <x14:formula1>
            <xm:f>'drop down boxes'!$A$11:$A$17</xm:f>
          </x14:formula1>
          <xm:sqref>C58:D186</xm:sqref>
        </x14:dataValidation>
        <x14:dataValidation type="list" allowBlank="1" showInputMessage="1" showErrorMessage="1" xr:uid="{3FA67DE6-4ED0-4CFD-A622-15152FB3D48B}">
          <x14:formula1>
            <xm:f>'drop down boxes'!$A$3:$A$5</xm:f>
          </x14:formula1>
          <xm:sqref>A58:B186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7480-DC83-4E6D-8445-50A7ECF4E419}">
  <sheetPr>
    <tabColor rgb="FF7030A0"/>
  </sheetPr>
  <dimension ref="A1:BG186"/>
  <sheetViews>
    <sheetView zoomScaleNormal="100" workbookViewId="0">
      <selection activeCell="L8" sqref="L8:O8"/>
    </sheetView>
  </sheetViews>
  <sheetFormatPr defaultRowHeight="15" x14ac:dyDescent="0.25"/>
  <cols>
    <col min="1" max="1" width="6.42578125" customWidth="1"/>
    <col min="2" max="35" width="5.5703125" customWidth="1"/>
    <col min="36" max="36" width="17" customWidth="1"/>
    <col min="37" max="37" width="11.140625" customWidth="1"/>
    <col min="41" max="41" width="29.140625" customWidth="1"/>
    <col min="42" max="42" width="11.85546875" customWidth="1"/>
    <col min="46" max="46" width="26.7109375" customWidth="1"/>
    <col min="47" max="47" width="11" customWidth="1"/>
    <col min="51" max="51" width="28.42578125" customWidth="1"/>
    <col min="52" max="52" width="12.5703125" customWidth="1"/>
    <col min="56" max="56" width="27.28515625" customWidth="1"/>
    <col min="57" max="57" width="12.2851562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583" t="s">
        <v>42</v>
      </c>
      <c r="H8" s="583"/>
      <c r="I8" s="583"/>
      <c r="J8" s="583"/>
      <c r="K8" s="584"/>
      <c r="L8" s="585">
        <v>2024</v>
      </c>
      <c r="M8" s="586"/>
      <c r="N8" s="586"/>
      <c r="O8" s="586"/>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August!N15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v>0</v>
      </c>
      <c r="O13" s="359"/>
      <c r="P13" s="359"/>
      <c r="Q13" s="578">
        <f>August!N13+N13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August!Q17+N17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August!Q18+N18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August!Q19+N19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August!Q20+N20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August!Q22+N22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August!Q23+N23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August!Q24+N24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August!Q26+N26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August!Q27+N27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August!Q29+N29</f>
        <v>0</v>
      </c>
      <c r="R29" s="562"/>
      <c r="S29" s="562"/>
      <c r="T29" s="587" t="s">
        <v>207</v>
      </c>
      <c r="U29" s="588"/>
      <c r="V29" s="588"/>
      <c r="W29" s="588"/>
      <c r="X29" s="588"/>
      <c r="Y29" s="588"/>
      <c r="Z29" s="588"/>
      <c r="AA29" s="589"/>
      <c r="AB29" s="450">
        <v>0</v>
      </c>
      <c r="AC29" s="450"/>
      <c r="AD29" s="590">
        <f>August!AD29+AB29</f>
        <v>0</v>
      </c>
      <c r="AE29" s="591"/>
      <c r="AF29" s="450">
        <v>0</v>
      </c>
      <c r="AG29" s="450"/>
      <c r="AH29" s="592">
        <f>August!AH29+AF29</f>
        <v>0</v>
      </c>
      <c r="AI29" s="593"/>
      <c r="AJ29" s="5"/>
      <c r="AK29" s="5"/>
      <c r="AL29" s="5"/>
      <c r="AM29" s="5"/>
      <c r="AN29" s="5"/>
      <c r="AO29" s="5"/>
      <c r="AP29" s="5"/>
    </row>
    <row r="30" spans="1:59" ht="20.100000000000001" customHeight="1" thickTop="1" thickBot="1" x14ac:dyDescent="0.3">
      <c r="A30" s="133" t="s">
        <v>99</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August!AJ34+Z34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August!AJ35+Z35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August!AJ36+Z36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August!AJ37+Z37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August!AJ38+Z38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August!AJ39+Z39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August!AJ40+Z40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August!AJ41+Z41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596" t="s">
        <v>261</v>
      </c>
      <c r="U45" s="596"/>
    </row>
    <row r="46" spans="1:42" x14ac:dyDescent="0.25">
      <c r="A46" s="382" t="s">
        <v>219</v>
      </c>
      <c r="B46" s="383"/>
      <c r="C46" s="383"/>
      <c r="D46" s="383"/>
      <c r="E46" s="383"/>
      <c r="F46" s="383"/>
      <c r="G46" s="383"/>
      <c r="H46" s="383"/>
      <c r="I46" s="383"/>
      <c r="J46" s="384"/>
      <c r="K46" s="385">
        <f>COUNTIFS(September!C58:C186,"clothing")</f>
        <v>0</v>
      </c>
      <c r="L46" s="386"/>
      <c r="M46" s="344">
        <f>SUMIFS(September!E58:E186,September!C58:C186,"clothing")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COUNTIFS(September!C58:C186,"food")</f>
        <v>0</v>
      </c>
      <c r="L47" s="386"/>
      <c r="M47" s="344">
        <f>SUMIFS(September!E58:E186,September!C58:C186,"food")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COUNTIFS(September!C58:C186,"housingrelated")</f>
        <v>0</v>
      </c>
      <c r="L48" s="386"/>
      <c r="M48" s="344">
        <f>SUMIFS(September!E58:E186,September!C58:C186,"housingrelated")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COUNTIFS(September!C58:C186,"medication")</f>
        <v>0</v>
      </c>
      <c r="L49" s="386"/>
      <c r="M49" s="344">
        <f>SUMIFS(September!E58:E186,September!C58:C186,"medication")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COUNTIFS(September!C58:C186,"othercommodities")</f>
        <v>0</v>
      </c>
      <c r="L50" s="386"/>
      <c r="M50" s="344">
        <f>SUMIFS(September!E58:E186,September!C58:C186,"othercommodities")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COUNTIFS(September!C58:C186,"personalcare")</f>
        <v>0</v>
      </c>
      <c r="L51" s="386"/>
      <c r="M51" s="344">
        <f>SUMIFS(September!E58:E186,September!C58:C186,"personalcare")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COUNTIFS(September!C58:C186,"Transportation")</f>
        <v>0</v>
      </c>
      <c r="L52" s="386"/>
      <c r="M52" s="344">
        <f>SUMIFS(September!E58:E186,September!C58:C186,"Transportation")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A63tZekDJoh7bf4qAA6ekFa4v1iYDE5Et5B5cIYrfqPNj9kFvCaUlXEfFnkj5u11A/t00cCqjpqgeMIH7sNd8g==" saltValue="pZdNEPyZM7Y/pAGATakmjg==" spinCount="100000" sheet="1" objects="1" scenarios="1"/>
  <mergeCells count="793">
    <mergeCell ref="T45:U45"/>
    <mergeCell ref="T46:U46"/>
    <mergeCell ref="T47:U47"/>
    <mergeCell ref="T48:U48"/>
    <mergeCell ref="T49:U49"/>
    <mergeCell ref="T50:U50"/>
    <mergeCell ref="T51:U51"/>
    <mergeCell ref="T52:U52"/>
    <mergeCell ref="T53:U53"/>
    <mergeCell ref="AE26:AF26"/>
    <mergeCell ref="AH26:AJ26"/>
    <mergeCell ref="U27:Z27"/>
    <mergeCell ref="AA27:AB27"/>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AA22:AB22"/>
    <mergeCell ref="AC22:AD22"/>
    <mergeCell ref="AE22:AF22"/>
    <mergeCell ref="AH22:AJ22"/>
    <mergeCell ref="U23:Z23"/>
    <mergeCell ref="AA23:AB23"/>
    <mergeCell ref="AC23:AD23"/>
    <mergeCell ref="AE23:AF23"/>
    <mergeCell ref="AH23:AJ23"/>
    <mergeCell ref="U19:Z19"/>
    <mergeCell ref="AA19:AB19"/>
    <mergeCell ref="AC19:AD19"/>
    <mergeCell ref="AE19:AF19"/>
    <mergeCell ref="AH19:AJ19"/>
    <mergeCell ref="U20:Z20"/>
    <mergeCell ref="AA20:AB20"/>
    <mergeCell ref="AC20:AD20"/>
    <mergeCell ref="AE20:AF20"/>
    <mergeCell ref="AH20:AJ20"/>
    <mergeCell ref="U17:Z17"/>
    <mergeCell ref="AA17:AB17"/>
    <mergeCell ref="AC17:AD17"/>
    <mergeCell ref="AE17:AF17"/>
    <mergeCell ref="AH17:AJ17"/>
    <mergeCell ref="U18:Z18"/>
    <mergeCell ref="AA18:AB18"/>
    <mergeCell ref="AC18:AD18"/>
    <mergeCell ref="AE18:AF18"/>
    <mergeCell ref="AH18:AJ18"/>
    <mergeCell ref="AH14:AJ14"/>
    <mergeCell ref="U15:Z15"/>
    <mergeCell ref="AA15:AB15"/>
    <mergeCell ref="AC15:AD15"/>
    <mergeCell ref="AE15:AF15"/>
    <mergeCell ref="AH15:AJ15"/>
    <mergeCell ref="U16:Z16"/>
    <mergeCell ref="AA16:AB16"/>
    <mergeCell ref="AC16:AD16"/>
    <mergeCell ref="AE16:AF16"/>
    <mergeCell ref="AH16:AJ16"/>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U21:Z21"/>
    <mergeCell ref="AA21:AB21"/>
    <mergeCell ref="AC21:AD21"/>
    <mergeCell ref="AE21:AF21"/>
    <mergeCell ref="AH21:AJ21"/>
    <mergeCell ref="U22:Z22"/>
    <mergeCell ref="AH39:AI39"/>
    <mergeCell ref="A36:I36"/>
    <mergeCell ref="Z36:AA36"/>
    <mergeCell ref="AH36:AI36"/>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29:M29"/>
    <mergeCell ref="N29:P29"/>
    <mergeCell ref="Q29:S29"/>
    <mergeCell ref="A30:AI30"/>
    <mergeCell ref="Q25:S25"/>
    <mergeCell ref="A26:M26"/>
    <mergeCell ref="N26:P26"/>
    <mergeCell ref="Q26:S26"/>
    <mergeCell ref="A27:M27"/>
    <mergeCell ref="N27:P27"/>
    <mergeCell ref="Q27:S27"/>
    <mergeCell ref="T29:AA29"/>
    <mergeCell ref="AB29:AC29"/>
    <mergeCell ref="AD29:AE29"/>
    <mergeCell ref="AF29:AG29"/>
    <mergeCell ref="AH29:AI29"/>
    <mergeCell ref="T28:AA28"/>
    <mergeCell ref="AB28:AC28"/>
    <mergeCell ref="AD28:AE28"/>
    <mergeCell ref="AF28:AG28"/>
    <mergeCell ref="AH28:AI28"/>
    <mergeCell ref="U26:Z26"/>
    <mergeCell ref="AA26:AB26"/>
    <mergeCell ref="AC26:AD26"/>
    <mergeCell ref="A23:M23"/>
    <mergeCell ref="N23:P23"/>
    <mergeCell ref="Q23:S23"/>
    <mergeCell ref="A24:M24"/>
    <mergeCell ref="N24:P24"/>
    <mergeCell ref="Q24:S24"/>
    <mergeCell ref="A20:M20"/>
    <mergeCell ref="N20:P20"/>
    <mergeCell ref="Q20:S20"/>
    <mergeCell ref="Q21:S21"/>
    <mergeCell ref="A22:M22"/>
    <mergeCell ref="N22:P22"/>
    <mergeCell ref="Q22:S22"/>
    <mergeCell ref="A18:M18"/>
    <mergeCell ref="N18:P18"/>
    <mergeCell ref="Q18:S18"/>
    <mergeCell ref="A19:M19"/>
    <mergeCell ref="N19:P19"/>
    <mergeCell ref="Q19:S19"/>
    <mergeCell ref="N15:P15"/>
    <mergeCell ref="A16:P16"/>
    <mergeCell ref="Q16:S16"/>
    <mergeCell ref="A17:M17"/>
    <mergeCell ref="N17:P17"/>
    <mergeCell ref="Q17:S17"/>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11:M11"/>
    <mergeCell ref="N11:P11"/>
    <mergeCell ref="A12:M12"/>
    <mergeCell ref="N12:P12"/>
    <mergeCell ref="Q13:S13"/>
    <mergeCell ref="A9:P9"/>
    <mergeCell ref="A10:P10"/>
    <mergeCell ref="T9:AM10"/>
    <mergeCell ref="AH11:AJ11"/>
    <mergeCell ref="U12:Z12"/>
    <mergeCell ref="AA12:AB12"/>
    <mergeCell ref="AC12:AD12"/>
    <mergeCell ref="AE12:AF12"/>
    <mergeCell ref="AH12:AJ12"/>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45:J45"/>
    <mergeCell ref="K45:L45"/>
    <mergeCell ref="M45:O45"/>
    <mergeCell ref="A46:J46"/>
    <mergeCell ref="K46:L46"/>
    <mergeCell ref="M46:O46"/>
    <mergeCell ref="A47:J47"/>
    <mergeCell ref="K47:L47"/>
    <mergeCell ref="M47:O47"/>
    <mergeCell ref="A55:L55"/>
    <mergeCell ref="A56:L56"/>
    <mergeCell ref="A57:B57"/>
    <mergeCell ref="C57:D57"/>
    <mergeCell ref="E57:F57"/>
    <mergeCell ref="G57:L57"/>
    <mergeCell ref="A48:J48"/>
    <mergeCell ref="K48:L48"/>
    <mergeCell ref="M48:O48"/>
    <mergeCell ref="A49:J49"/>
    <mergeCell ref="K49:L49"/>
    <mergeCell ref="M49:O49"/>
    <mergeCell ref="A50:J50"/>
    <mergeCell ref="K50:L50"/>
    <mergeCell ref="M50:O50"/>
    <mergeCell ref="A53:J53"/>
    <mergeCell ref="K53:L53"/>
    <mergeCell ref="M53:O53"/>
    <mergeCell ref="A51:J51"/>
    <mergeCell ref="K51:L51"/>
    <mergeCell ref="M51:O51"/>
    <mergeCell ref="A52:J52"/>
    <mergeCell ref="K52:L52"/>
    <mergeCell ref="M52:O52"/>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E172:F172"/>
    <mergeCell ref="G172:L172"/>
    <mergeCell ref="A173:B173"/>
    <mergeCell ref="C173:D173"/>
    <mergeCell ref="E173:F173"/>
    <mergeCell ref="G173:L173"/>
    <mergeCell ref="A174:B174"/>
    <mergeCell ref="C174:D174"/>
    <mergeCell ref="E174:F174"/>
    <mergeCell ref="G174:L174"/>
    <mergeCell ref="A186:B186"/>
    <mergeCell ref="C186:D186"/>
    <mergeCell ref="E186:F186"/>
    <mergeCell ref="G186:L186"/>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5:B185"/>
    <mergeCell ref="C185:D185"/>
    <mergeCell ref="E185:F185"/>
    <mergeCell ref="G185:L185"/>
    <mergeCell ref="A178:B178"/>
    <mergeCell ref="C178:D178"/>
    <mergeCell ref="E178:F178"/>
    <mergeCell ref="G178:L178"/>
    <mergeCell ref="A179:B179"/>
    <mergeCell ref="C179:D179"/>
    <mergeCell ref="E179:F179"/>
    <mergeCell ref="G179:L179"/>
    <mergeCell ref="A180:B180"/>
    <mergeCell ref="C180:D180"/>
    <mergeCell ref="E180:F180"/>
    <mergeCell ref="G180:L180"/>
    <mergeCell ref="P53:Q53"/>
    <mergeCell ref="R53:S53"/>
    <mergeCell ref="P48:Q48"/>
    <mergeCell ref="R48:S48"/>
    <mergeCell ref="P45:Q45"/>
    <mergeCell ref="R45:S45"/>
    <mergeCell ref="A184:B184"/>
    <mergeCell ref="C184:D184"/>
    <mergeCell ref="E184:F184"/>
    <mergeCell ref="G184:L18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2:B172"/>
    <mergeCell ref="C172:D172"/>
    <mergeCell ref="AN9:AW10"/>
    <mergeCell ref="AX9:BG10"/>
    <mergeCell ref="P49:Q49"/>
    <mergeCell ref="R49:S49"/>
    <mergeCell ref="P50:Q50"/>
    <mergeCell ref="R50:S50"/>
    <mergeCell ref="P51:Q51"/>
    <mergeCell ref="R51:S51"/>
    <mergeCell ref="P52:Q52"/>
    <mergeCell ref="R52:S52"/>
    <mergeCell ref="P46:Q46"/>
    <mergeCell ref="R46:S46"/>
    <mergeCell ref="P47:Q47"/>
    <mergeCell ref="R47:S47"/>
    <mergeCell ref="U13:Z13"/>
    <mergeCell ref="AA13:AB13"/>
    <mergeCell ref="AC13:AD13"/>
    <mergeCell ref="AE13:AF13"/>
    <mergeCell ref="AH13:AJ13"/>
    <mergeCell ref="Q28:S28"/>
    <mergeCell ref="Z32:AA32"/>
    <mergeCell ref="AB32:AC32"/>
    <mergeCell ref="AD32:AE32"/>
    <mergeCell ref="AH32:AI32"/>
  </mergeCells>
  <dataValidations count="11">
    <dataValidation allowBlank="1" showInputMessage="1" showErrorMessage="1" prompt="give reason for discharges in Line 11, Column T-AI" sqref="A14:M14" xr:uid="{15CF6E41-6A8C-46E2-A91D-DA034C664B7C}"/>
    <dataValidation allowBlank="1" showInputMessage="1" showErrorMessage="1" prompt="Use a number; DO NOT use alphabet" sqref="N26:N27 N17:N20 N22:N24 N12:P13 Q13:S13" xr:uid="{39CDC9F5-5241-4762-8BA2-A451CCA66348}"/>
    <dataValidation allowBlank="1" showInputMessage="1" showErrorMessage="1" prompt="give reason for discharges in Line 11, Column R-AC" sqref="N14:P14" xr:uid="{047011A9-0F2D-401E-AEAD-7FF501FE132C}"/>
    <dataValidation allowBlank="1" showInputMessage="1" showErrorMessage="1" prompt="auto populates" sqref="N11:P11 N15:P15 Q17:S20 Q22:S24 Q26:S27 Q29:S29 X34:AA42 AF34:AJ42" xr:uid="{7809FF14-552F-457C-8D19-1EED8702C718}"/>
    <dataValidation type="date" allowBlank="1" showInputMessage="1" showErrorMessage="1" prompt="Use MM/DD/YYYY format.  " sqref="AC12:AC27 AV12:AV27 AQ12:AQ27 AL12:AL27 BA12:BA27 BF12:BF27" xr:uid="{3900F50E-1BDB-432C-B585-BDFD95907BDF}">
      <formula1>36708</formula1>
      <formula2>47848</formula2>
    </dataValidation>
    <dataValidation type="whole" allowBlank="1" showInputMessage="1" showErrorMessage="1" prompt="Use a number; DO NOT use alphabet" sqref="N29:P29 AB29:AC29 AF29:AG29" xr:uid="{1B9AAD0E-20E5-40A4-9A34-A6E6DD9E4082}">
      <formula1>0</formula1>
      <formula2>5000</formula2>
    </dataValidation>
    <dataValidation allowBlank="1" showInputMessage="1" showErrorMessage="1" prompt="Will calculate from admission and discharge date. " sqref="AU12:AU27 AK12:AK27 AP12:AP27 AA12:AA27 AZ12:AZ27 BE12:BE27" xr:uid="{3C4B71D2-41C0-4E1B-9EE2-BAD44689E167}"/>
    <dataValidation type="date" operator="greaterThanOrEqual" allowBlank="1" showInputMessage="1" showErrorMessage="1" prompt="Use MM/DD/YYYY format.  Date must be equal or greater than date in Column AQ. " sqref="AR12:AR27 BB12:BB27" xr:uid="{7B150BB0-D7A4-4040-82E3-963237748C6D}">
      <formula1>AQ12</formula1>
    </dataValidation>
    <dataValidation type="date" operator="greaterThanOrEqual" allowBlank="1" showInputMessage="1" showErrorMessage="1" prompt="Use MM/DD/YYYY format.  Date must be equal or greater than date in Column AL. " sqref="AM12:AM27" xr:uid="{044F2AC0-0AC1-4B2B-A9CC-CFA7CC1D04D5}">
      <formula1>AL12</formula1>
    </dataValidation>
    <dataValidation type="date" operator="greaterThanOrEqual" allowBlank="1" showInputMessage="1" showErrorMessage="1" prompt="Use MM/DD/YYYY format.  Date must be equal or greater than date in Column AV. " sqref="AW12:AW27 BG12:BG27" xr:uid="{78C2E601-0ABC-41B6-A7AA-4B7A8FD347C7}">
      <formula1>AV12</formula1>
    </dataValidation>
    <dataValidation type="date" allowBlank="1" showInputMessage="1" showErrorMessage="1" sqref="AE12:AF26" xr:uid="{23993442-BE6E-4E02-89C6-2D81FCD7830A}">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1294B9A4-2EF6-4831-ABC4-84D71A21163F}">
          <x14:formula1>
            <xm:f>boxes!$D$1:$D$6</xm:f>
          </x14:formula1>
          <xm:sqref>L8</xm:sqref>
        </x14:dataValidation>
        <x14:dataValidation type="list" allowBlank="1" showInputMessage="1" showErrorMessage="1" xr:uid="{AECE7A0C-73EB-4C15-94DE-E773F57D1E9B}">
          <x14:formula1>
            <xm:f>boxes!$B$2:$B$13</xm:f>
          </x14:formula1>
          <xm:sqref>G8:K8</xm:sqref>
        </x14:dataValidation>
        <x14:dataValidation type="list" allowBlank="1" showInputMessage="1" showErrorMessage="1" xr:uid="{01AAD836-F496-4DD2-9149-8CB99424B068}">
          <x14:formula1>
            <xm:f>'drop down boxes'!$A$11:$A$17</xm:f>
          </x14:formula1>
          <xm:sqref>C58:D186</xm:sqref>
        </x14:dataValidation>
        <x14:dataValidation type="list" allowBlank="1" showInputMessage="1" showErrorMessage="1" xr:uid="{CAA80B50-EB1F-40BB-AD98-02F98666D2D6}">
          <x14:formula1>
            <xm:f>'drop down boxes'!$A$3:$A$5</xm:f>
          </x14:formula1>
          <xm:sqref>A58:B186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9B21-6255-47A6-84D8-465CA7A53BC3}">
  <sheetPr>
    <tabColor rgb="FF7030A0"/>
  </sheetPr>
  <dimension ref="A1:BG186"/>
  <sheetViews>
    <sheetView zoomScaleNormal="100" workbookViewId="0">
      <selection activeCell="L8" sqref="L8:O8"/>
    </sheetView>
  </sheetViews>
  <sheetFormatPr defaultRowHeight="15" x14ac:dyDescent="0.25"/>
  <cols>
    <col min="1" max="1" width="6.42578125" customWidth="1"/>
    <col min="2" max="35" width="5.5703125" customWidth="1"/>
    <col min="36" max="36" width="15.7109375" customWidth="1"/>
    <col min="37" max="37" width="11" customWidth="1"/>
    <col min="41" max="41" width="27.85546875" customWidth="1"/>
    <col min="42" max="42" width="11.85546875" customWidth="1"/>
    <col min="46" max="46" width="28.140625" customWidth="1"/>
    <col min="47" max="47" width="11.85546875" customWidth="1"/>
    <col min="51" max="51" width="27.85546875" customWidth="1"/>
    <col min="52" max="52" width="11.5703125" customWidth="1"/>
    <col min="56" max="56" width="27.140625" customWidth="1"/>
    <col min="57" max="57" width="13.2851562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365" t="s">
        <v>43</v>
      </c>
      <c r="H8" s="365"/>
      <c r="I8" s="365"/>
      <c r="J8" s="365"/>
      <c r="K8" s="366"/>
      <c r="L8" s="369">
        <v>2024</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97">
        <f>September!N15</f>
        <v>0</v>
      </c>
      <c r="O11" s="598"/>
      <c r="P11" s="598"/>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September!N13+N13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September!Q17+N17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September!Q18+N18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September!Q19+N19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September!Q20+N20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September!Q22+N22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September!Q23+N23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September!Q24+N24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September!Q26+N26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September!Q27+N27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September!Q29+N29</f>
        <v>0</v>
      </c>
      <c r="R29" s="562"/>
      <c r="S29" s="562"/>
      <c r="T29" s="599" t="s">
        <v>207</v>
      </c>
      <c r="U29" s="600"/>
      <c r="V29" s="600"/>
      <c r="W29" s="600"/>
      <c r="X29" s="600"/>
      <c r="Y29" s="600"/>
      <c r="Z29" s="600"/>
      <c r="AA29" s="601"/>
      <c r="AB29" s="450">
        <v>0</v>
      </c>
      <c r="AC29" s="450"/>
      <c r="AD29" s="592">
        <f>September!AD29+AB29</f>
        <v>0</v>
      </c>
      <c r="AE29" s="593"/>
      <c r="AF29" s="450">
        <v>0</v>
      </c>
      <c r="AG29" s="450"/>
      <c r="AH29" s="592">
        <f>September!AH29+AF29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September!AJ34+Z34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September!AJ35+Z35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September!AJ36+Z36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September!AJ37+Z37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September!AJ38+Z38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September!AJ39+Z39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September!AJ40+Z40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September!AJ41+Z41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596" t="s">
        <v>261</v>
      </c>
      <c r="U45" s="596"/>
    </row>
    <row r="46" spans="1:42" x14ac:dyDescent="0.25">
      <c r="A46" s="382" t="s">
        <v>219</v>
      </c>
      <c r="B46" s="383"/>
      <c r="C46" s="383"/>
      <c r="D46" s="383"/>
      <c r="E46" s="383"/>
      <c r="F46" s="383"/>
      <c r="G46" s="383"/>
      <c r="H46" s="383"/>
      <c r="I46" s="383"/>
      <c r="J46" s="384"/>
      <c r="K46" s="385">
        <f>COUNTIFS(October!C58:C186,"clothing")</f>
        <v>0</v>
      </c>
      <c r="L46" s="386"/>
      <c r="M46" s="344">
        <f>SUMIFS(October!E58:E186,October!C58:C186,"clothing")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COUNTIFS(October!C58:C186,"food")</f>
        <v>0</v>
      </c>
      <c r="L47" s="386"/>
      <c r="M47" s="344">
        <f>SUMIFS(October!E58:E186,October!C58:C186,"food")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COUNTIFS(October!C58:C186,"housingrelated")</f>
        <v>0</v>
      </c>
      <c r="L48" s="386"/>
      <c r="M48" s="344">
        <f>SUMIFS(October!E58:E186,October!C58:C186,"housingrelated")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COUNTIFS(October!C58:C186,"medication")</f>
        <v>0</v>
      </c>
      <c r="L49" s="386"/>
      <c r="M49" s="344">
        <f>SUMIFS(October!E58:E186,October!C58:C186,"medication")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COUNTIFS(October!C58:C186,"othercommodities")</f>
        <v>0</v>
      </c>
      <c r="L50" s="386"/>
      <c r="M50" s="344">
        <f>SUMIFS(October!E58:E186,October!C58:C186,"othercommodities")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COUNTIFS(October!C58:C186,"personalcare")</f>
        <v>0</v>
      </c>
      <c r="L51" s="386"/>
      <c r="M51" s="344">
        <f>SUMIFS(October!E58:E186,October!C58:C186,"personalcare")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COUNTIFS(October!C58:C186,"Transportation")</f>
        <v>0</v>
      </c>
      <c r="L52" s="386"/>
      <c r="M52" s="344">
        <f>SUMIFS(October!E58:E186,October!C58:C186,"Transportation")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NsA8gvvq0u4yBTIivXQIGw1VvYri3XSDJz5xmW7muUg7VSDklXaNnsA7hdetcJ9PloVlIw7hAUFkFobFctyZGw==" saltValue="bqO2C/77ycgd8/HhPEBETQ==" spinCount="100000" sheet="1" objects="1" scenarios="1"/>
  <mergeCells count="793">
    <mergeCell ref="Q13:S13"/>
    <mergeCell ref="T53:U53"/>
    <mergeCell ref="T52:U52"/>
    <mergeCell ref="T51:U51"/>
    <mergeCell ref="T50:U50"/>
    <mergeCell ref="T49:U49"/>
    <mergeCell ref="T48:U48"/>
    <mergeCell ref="T47:U47"/>
    <mergeCell ref="T46:U46"/>
    <mergeCell ref="T45:U45"/>
    <mergeCell ref="U25:Z25"/>
    <mergeCell ref="U20:Z20"/>
    <mergeCell ref="AA25:AB25"/>
    <mergeCell ref="AC25:AD25"/>
    <mergeCell ref="AE25:AF25"/>
    <mergeCell ref="AH25:AJ25"/>
    <mergeCell ref="U26:Z26"/>
    <mergeCell ref="AA26:AB26"/>
    <mergeCell ref="AC26:AD26"/>
    <mergeCell ref="AE26:AF26"/>
    <mergeCell ref="AH26:AJ26"/>
    <mergeCell ref="AH22:AJ22"/>
    <mergeCell ref="U23:Z23"/>
    <mergeCell ref="AA23:AB23"/>
    <mergeCell ref="AC23:AD23"/>
    <mergeCell ref="AE23:AF23"/>
    <mergeCell ref="AH23:AJ23"/>
    <mergeCell ref="U24:Z24"/>
    <mergeCell ref="AA24:AB24"/>
    <mergeCell ref="AC24:AD24"/>
    <mergeCell ref="AE24:AF24"/>
    <mergeCell ref="AH24:AJ24"/>
    <mergeCell ref="U22:Z22"/>
    <mergeCell ref="AA22:AB22"/>
    <mergeCell ref="AC18:AD18"/>
    <mergeCell ref="AE18:AF18"/>
    <mergeCell ref="AH18:AJ18"/>
    <mergeCell ref="U19:Z19"/>
    <mergeCell ref="AA19:AB19"/>
    <mergeCell ref="AC19:AD19"/>
    <mergeCell ref="AE19:AF19"/>
    <mergeCell ref="AH19:AJ19"/>
    <mergeCell ref="AC17:AD17"/>
    <mergeCell ref="AE17:AF17"/>
    <mergeCell ref="AC15:AD15"/>
    <mergeCell ref="AE15:AF15"/>
    <mergeCell ref="AH15:AJ15"/>
    <mergeCell ref="U16:Z16"/>
    <mergeCell ref="AA16:AB16"/>
    <mergeCell ref="AC16:AD16"/>
    <mergeCell ref="AE16:AF16"/>
    <mergeCell ref="AH16:AJ16"/>
    <mergeCell ref="AH17:AJ17"/>
    <mergeCell ref="AC13:AD13"/>
    <mergeCell ref="AE13:AF13"/>
    <mergeCell ref="AH13:AJ13"/>
    <mergeCell ref="U14:Z14"/>
    <mergeCell ref="AA14:AB14"/>
    <mergeCell ref="AC14:AD14"/>
    <mergeCell ref="AE14:AF14"/>
    <mergeCell ref="AH14:AJ14"/>
    <mergeCell ref="U13:Z13"/>
    <mergeCell ref="K53:L53"/>
    <mergeCell ref="M53:O53"/>
    <mergeCell ref="A51:J51"/>
    <mergeCell ref="K51:L51"/>
    <mergeCell ref="M51:O51"/>
    <mergeCell ref="A52:J52"/>
    <mergeCell ref="K52:L52"/>
    <mergeCell ref="M52:O52"/>
    <mergeCell ref="AA13:AB13"/>
    <mergeCell ref="U15:Z15"/>
    <mergeCell ref="AA15:AB15"/>
    <mergeCell ref="U18:Z18"/>
    <mergeCell ref="AA18:AB18"/>
    <mergeCell ref="A42:I42"/>
    <mergeCell ref="Z42:AA42"/>
    <mergeCell ref="J31:AA31"/>
    <mergeCell ref="AB31:AI31"/>
    <mergeCell ref="N29:P29"/>
    <mergeCell ref="Q29:S29"/>
    <mergeCell ref="A30:AI30"/>
    <mergeCell ref="Q25:S25"/>
    <mergeCell ref="A26:M26"/>
    <mergeCell ref="N26:P26"/>
    <mergeCell ref="Q26:S26"/>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AC22:AD22"/>
    <mergeCell ref="AE22:AF22"/>
    <mergeCell ref="A37:I37"/>
    <mergeCell ref="Z37:AA37"/>
    <mergeCell ref="AH37:AI37"/>
    <mergeCell ref="A34:I34"/>
    <mergeCell ref="Z34:AA34"/>
    <mergeCell ref="AH34:AI34"/>
    <mergeCell ref="A35:I35"/>
    <mergeCell ref="Z35:AA35"/>
    <mergeCell ref="AH35:AI35"/>
    <mergeCell ref="Z32:AA32"/>
    <mergeCell ref="AB32:AC32"/>
    <mergeCell ref="AD32:AE32"/>
    <mergeCell ref="AH32:AI32"/>
    <mergeCell ref="A33:I33"/>
    <mergeCell ref="Z33:AA33"/>
    <mergeCell ref="AH33:AI33"/>
    <mergeCell ref="A32:I32"/>
    <mergeCell ref="J32:K32"/>
    <mergeCell ref="L32:M32"/>
    <mergeCell ref="N32:O32"/>
    <mergeCell ref="P32:Q32"/>
    <mergeCell ref="R32:S32"/>
    <mergeCell ref="T32:U32"/>
    <mergeCell ref="V32:W32"/>
    <mergeCell ref="N27:P27"/>
    <mergeCell ref="Q27:S27"/>
    <mergeCell ref="T28:AA28"/>
    <mergeCell ref="AB29:AC29"/>
    <mergeCell ref="AD29:AE29"/>
    <mergeCell ref="AF29:AG29"/>
    <mergeCell ref="AH29:AI29"/>
    <mergeCell ref="T29:AA29"/>
    <mergeCell ref="AB28:AC28"/>
    <mergeCell ref="AD28:AE28"/>
    <mergeCell ref="AF28:AG28"/>
    <mergeCell ref="AH28:AI28"/>
    <mergeCell ref="U27:Z27"/>
    <mergeCell ref="AA27:AB27"/>
    <mergeCell ref="AC27:AD27"/>
    <mergeCell ref="AE27:AF27"/>
    <mergeCell ref="AH27:AJ27"/>
    <mergeCell ref="A18:M18"/>
    <mergeCell ref="N18:P18"/>
    <mergeCell ref="Q18:S18"/>
    <mergeCell ref="A19:M19"/>
    <mergeCell ref="N19:P19"/>
    <mergeCell ref="Q19:S19"/>
    <mergeCell ref="N15:P15"/>
    <mergeCell ref="A16:P16"/>
    <mergeCell ref="Q16:S16"/>
    <mergeCell ref="A17:M17"/>
    <mergeCell ref="N17:P17"/>
    <mergeCell ref="Q17:S17"/>
    <mergeCell ref="A11:M11"/>
    <mergeCell ref="N11:P11"/>
    <mergeCell ref="A12:M12"/>
    <mergeCell ref="N12:P12"/>
    <mergeCell ref="A13:M13"/>
    <mergeCell ref="N13:P13"/>
    <mergeCell ref="A14:M14"/>
    <mergeCell ref="N14:P14"/>
    <mergeCell ref="A15:M15"/>
    <mergeCell ref="A9:P9"/>
    <mergeCell ref="A10:P10"/>
    <mergeCell ref="A5:F5"/>
    <mergeCell ref="G5:O5"/>
    <mergeCell ref="P5:V5"/>
    <mergeCell ref="W5:AC5"/>
    <mergeCell ref="A6:F7"/>
    <mergeCell ref="G6:O7"/>
    <mergeCell ref="P6:V6"/>
    <mergeCell ref="W6:AC6"/>
    <mergeCell ref="P7:V7"/>
    <mergeCell ref="W7:AC7"/>
    <mergeCell ref="T9:AM10"/>
    <mergeCell ref="A1:AC1"/>
    <mergeCell ref="A2:AC2"/>
    <mergeCell ref="A3:AC3"/>
    <mergeCell ref="A4:F4"/>
    <mergeCell ref="G4:O4"/>
    <mergeCell ref="P4:V4"/>
    <mergeCell ref="W4:AC4"/>
    <mergeCell ref="A8:F8"/>
    <mergeCell ref="G8:K8"/>
    <mergeCell ref="L8:O8"/>
    <mergeCell ref="P8:V8"/>
    <mergeCell ref="W8:AC8"/>
    <mergeCell ref="U11:Z11"/>
    <mergeCell ref="AA11:AB11"/>
    <mergeCell ref="AC11:AD11"/>
    <mergeCell ref="AE11:AF11"/>
    <mergeCell ref="AH11:AJ11"/>
    <mergeCell ref="U12:Z12"/>
    <mergeCell ref="AA12:AB12"/>
    <mergeCell ref="AC12:AD12"/>
    <mergeCell ref="AE12:AF12"/>
    <mergeCell ref="AH12:AJ12"/>
    <mergeCell ref="AA20:AB20"/>
    <mergeCell ref="AC20:AD20"/>
    <mergeCell ref="AE20:AF20"/>
    <mergeCell ref="U21:Z21"/>
    <mergeCell ref="AA21:AB21"/>
    <mergeCell ref="AC21:AD21"/>
    <mergeCell ref="AE21:AF21"/>
    <mergeCell ref="A55:L55"/>
    <mergeCell ref="A23:M23"/>
    <mergeCell ref="N23:P23"/>
    <mergeCell ref="Q23:S23"/>
    <mergeCell ref="A24:M24"/>
    <mergeCell ref="N24:P24"/>
    <mergeCell ref="Q24:S24"/>
    <mergeCell ref="A20:M20"/>
    <mergeCell ref="N20:P20"/>
    <mergeCell ref="Q20:S20"/>
    <mergeCell ref="Q21:S21"/>
    <mergeCell ref="A22:M22"/>
    <mergeCell ref="N22:P22"/>
    <mergeCell ref="Q22:S22"/>
    <mergeCell ref="Q28:S28"/>
    <mergeCell ref="A29:M29"/>
    <mergeCell ref="A27:M27"/>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3:J53"/>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H20:AJ20"/>
    <mergeCell ref="AH21:AJ21"/>
    <mergeCell ref="U17:Z17"/>
    <mergeCell ref="AA17:AB17"/>
  </mergeCells>
  <dataValidations count="11">
    <dataValidation allowBlank="1" showInputMessage="1" showErrorMessage="1" prompt="give reason for discharges in Line 11, Column R-AC" sqref="N14:P14" xr:uid="{D99B1844-7C3A-488E-BE54-CE577EE2D15A}"/>
    <dataValidation allowBlank="1" showInputMessage="1" showErrorMessage="1" prompt="Use a number; DO NOT use alphabet" sqref="N26:N27 N17:N20 N22:N24 N12:P13 Q13:S13" xr:uid="{6060216D-6990-42EF-818A-2B47653324C1}"/>
    <dataValidation allowBlank="1" showInputMessage="1" showErrorMessage="1" prompt="give reason for discharges in Line 11, Column T-AI" sqref="A14:M14" xr:uid="{F0B76F0E-2597-484E-BD57-981D51DAC6AF}"/>
    <dataValidation allowBlank="1" showInputMessage="1" showErrorMessage="1" prompt="auto populates" sqref="N11:P11 N15:P15 Q17:S20 Q22:S24 Q26:S27 Q29:S29 X34:AA42 AF34:AJ42" xr:uid="{38B57431-C00F-422E-8C95-DDA5E8AB6D45}"/>
    <dataValidation type="date" allowBlank="1" showInputMessage="1" showErrorMessage="1" prompt="Use MM/DD/YYYY format.  " sqref="AC12:AC27 AV12:AV27 AQ12:AQ27 AL12:AL27 BA12:BA27 BF12:BF27" xr:uid="{DCA03FA3-0AEE-4899-9924-34D130EC27B4}">
      <formula1>36708</formula1>
      <formula2>47848</formula2>
    </dataValidation>
    <dataValidation type="whole" allowBlank="1" showInputMessage="1" showErrorMessage="1" prompt="Use a number; DO NOT use alphabet" sqref="N29:P29 AB29:AC29 AF29:AG29" xr:uid="{1DF78B5B-700C-4F73-BB71-DEB2D1E3774C}">
      <formula1>0</formula1>
      <formula2>5000</formula2>
    </dataValidation>
    <dataValidation allowBlank="1" showInputMessage="1" showErrorMessage="1" prompt="Will calculate from admission and discharge date. " sqref="AU12:AU27 AK12:AK27 AP12:AP27 AA12:AA27 AZ12:AZ27 BE12:BE27" xr:uid="{9C548B7B-3D01-472C-B123-A7B7BCAD4C7D}"/>
    <dataValidation type="date" operator="greaterThanOrEqual" allowBlank="1" showInputMessage="1" showErrorMessage="1" prompt="Use MM/DD/YYYY format.  Date must be equal or greater than date in Column AQ. " sqref="AR12:AR27 BB12:BB27" xr:uid="{69710549-2525-4A32-8881-F95A5ECB59B8}">
      <formula1>AQ12</formula1>
    </dataValidation>
    <dataValidation type="date" operator="greaterThanOrEqual" allowBlank="1" showInputMessage="1" showErrorMessage="1" prompt="Use MM/DD/YYYY format.  Date must be equal or greater than date in Column AL. " sqref="AM12:AM27" xr:uid="{2DE4B7D6-24BB-41B3-9EFA-F25912223E2A}">
      <formula1>AL12</formula1>
    </dataValidation>
    <dataValidation type="date" operator="greaterThanOrEqual" allowBlank="1" showInputMessage="1" showErrorMessage="1" prompt="Use MM/DD/YYYY format.  Date must be equal or greater than date in Column AV. " sqref="AW12:AW27 BG12:BG27" xr:uid="{E8EEFD2B-7FD5-4F7C-9504-B0E5B8AE91CB}">
      <formula1>AV12</formula1>
    </dataValidation>
    <dataValidation type="date" allowBlank="1" showInputMessage="1" showErrorMessage="1" sqref="AE12:AF26" xr:uid="{5935071C-3515-490F-B109-3E79CB270E8F}">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A37AFE64-7D0F-4D7D-B263-083080CF2BAC}">
          <x14:formula1>
            <xm:f>boxes!$B$2:$B$13</xm:f>
          </x14:formula1>
          <xm:sqref>G8:K8</xm:sqref>
        </x14:dataValidation>
        <x14:dataValidation type="list" allowBlank="1" showInputMessage="1" showErrorMessage="1" xr:uid="{79C2F903-6A92-4296-92B1-BBDF8371C5B4}">
          <x14:formula1>
            <xm:f>boxes!$D$1:$D$6</xm:f>
          </x14:formula1>
          <xm:sqref>L8</xm:sqref>
        </x14:dataValidation>
        <x14:dataValidation type="list" allowBlank="1" showInputMessage="1" showErrorMessage="1" xr:uid="{A89BDA27-1E23-428D-9C7A-2AE9C8CD8A64}">
          <x14:formula1>
            <xm:f>'drop down boxes'!$A$11:$A$17</xm:f>
          </x14:formula1>
          <xm:sqref>C58:D186</xm:sqref>
        </x14:dataValidation>
        <x14:dataValidation type="list" allowBlank="1" showInputMessage="1" showErrorMessage="1" xr:uid="{DB4246E9-58C0-45A2-ACE1-38D9BE02AEDD}">
          <x14:formula1>
            <xm:f>'drop down boxes'!$A$3:$A$5</xm:f>
          </x14:formula1>
          <xm:sqref>A58:B186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92A83-23EC-43C3-8D57-58497730FC9D}">
  <sheetPr>
    <tabColor rgb="FF7030A0"/>
  </sheetPr>
  <dimension ref="A1:BG186"/>
  <sheetViews>
    <sheetView zoomScaleNormal="100" workbookViewId="0">
      <selection activeCell="O21" sqref="O21"/>
    </sheetView>
  </sheetViews>
  <sheetFormatPr defaultRowHeight="15" x14ac:dyDescent="0.25"/>
  <cols>
    <col min="1" max="1" width="6.42578125" customWidth="1"/>
    <col min="2" max="35" width="5.5703125" customWidth="1"/>
    <col min="36" max="36" width="17.42578125" customWidth="1"/>
    <col min="37" max="37" width="11.7109375" customWidth="1"/>
    <col min="41" max="41" width="27.7109375" customWidth="1"/>
    <col min="42" max="42" width="12.140625" customWidth="1"/>
    <col min="46" max="46" width="26.85546875" customWidth="1"/>
    <col min="47" max="47" width="10.5703125" customWidth="1"/>
    <col min="51" max="51" width="28.5703125" customWidth="1"/>
    <col min="52" max="52" width="12.28515625" customWidth="1"/>
    <col min="56" max="56" width="27" customWidth="1"/>
    <col min="57" max="57" width="12.2851562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365" t="s">
        <v>44</v>
      </c>
      <c r="H8" s="365"/>
      <c r="I8" s="365"/>
      <c r="J8" s="365"/>
      <c r="K8" s="366"/>
      <c r="L8" s="369">
        <v>2024</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602" t="s">
        <v>101</v>
      </c>
      <c r="B11" s="603"/>
      <c r="C11" s="603"/>
      <c r="D11" s="603"/>
      <c r="E11" s="603"/>
      <c r="F11" s="603"/>
      <c r="G11" s="603"/>
      <c r="H11" s="603"/>
      <c r="I11" s="603"/>
      <c r="J11" s="603"/>
      <c r="K11" s="603"/>
      <c r="L11" s="603"/>
      <c r="M11" s="604"/>
      <c r="N11" s="565">
        <f>October!N15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October!N13+N13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October!Q17+N17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October!Q18+N18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October!Q19+N19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October!Q20+N20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October!Q22+N22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October!Q23+N23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October!Q24+N24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October!Q26+N26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October!Q27+N27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October!Q29+N29</f>
        <v>0</v>
      </c>
      <c r="R29" s="562"/>
      <c r="S29" s="562"/>
      <c r="T29" s="454" t="s">
        <v>207</v>
      </c>
      <c r="U29" s="605"/>
      <c r="V29" s="605"/>
      <c r="W29" s="605"/>
      <c r="X29" s="605"/>
      <c r="Y29" s="605"/>
      <c r="Z29" s="605"/>
      <c r="AA29" s="606"/>
      <c r="AB29" s="450">
        <v>0</v>
      </c>
      <c r="AC29" s="450"/>
      <c r="AD29" s="592">
        <f>October!AD29+AB29</f>
        <v>0</v>
      </c>
      <c r="AE29" s="593"/>
      <c r="AF29" s="450">
        <v>0</v>
      </c>
      <c r="AG29" s="450"/>
      <c r="AH29" s="592">
        <f>October!AH29+AF29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October!AJ34+Z34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October!AJ35+Z35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October!AJ36+Z36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October!AJ37+Z37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October!AJ38+Z38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October!AJ39+Z39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October!AJ40+Z40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October!AJ41+Z41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596" t="s">
        <v>202</v>
      </c>
      <c r="U45" s="596"/>
    </row>
    <row r="46" spans="1:42" x14ac:dyDescent="0.25">
      <c r="A46" s="382" t="s">
        <v>219</v>
      </c>
      <c r="B46" s="383"/>
      <c r="C46" s="383"/>
      <c r="D46" s="383"/>
      <c r="E46" s="383"/>
      <c r="F46" s="383"/>
      <c r="G46" s="383"/>
      <c r="H46" s="383"/>
      <c r="I46" s="383"/>
      <c r="J46" s="384"/>
      <c r="K46" s="385">
        <f>COUNTIFS(November!C58:C186,"clothing")</f>
        <v>0</v>
      </c>
      <c r="L46" s="386"/>
      <c r="M46" s="344">
        <f>SUMIFS(November!E58:E186,November!C58:C186,"clothing")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COUNTIFS(November!C58:C186,"food")</f>
        <v>0</v>
      </c>
      <c r="L47" s="386"/>
      <c r="M47" s="344">
        <f>SUMIFS(November!E58:E186,November!C58:C186,"food")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COUNTIFS(November!C58:C186,"housingrelated")</f>
        <v>0</v>
      </c>
      <c r="L48" s="386"/>
      <c r="M48" s="344">
        <f>SUMIFS(November!E58:E186,November!C58:C186,"housingrelated")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COUNTIFS(November!C58:C186,"medication")</f>
        <v>0</v>
      </c>
      <c r="L49" s="386"/>
      <c r="M49" s="344">
        <f>SUMIFS(November!E58:E186,November!C58:C186,"medication")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COUNTIFS(November!C58:C186,"othercommodities")</f>
        <v>0</v>
      </c>
      <c r="L50" s="386"/>
      <c r="M50" s="344">
        <f>SUMIFS(November!E58:E186,November!C58:C186,"othercommodities")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COUNTIFS(November!C58:C186,"personalcare")</f>
        <v>0</v>
      </c>
      <c r="L51" s="386"/>
      <c r="M51" s="344">
        <f>SUMIFS(November!E58:E186,November!C58:C186,"personalcare")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COUNTIFS(November!C58:C186,"Transportation")</f>
        <v>0</v>
      </c>
      <c r="L52" s="386"/>
      <c r="M52" s="344">
        <f>SUMIFS(November!E58:E186,November!C58:C186,"Transportation")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3ipiYrYba9xzA/BCF5iPPMlKy/5chDvjKbXTvutUUU4EPEmTab2ySZmm9gaMlTKz4FjqTSl4YBd6uJZOS6pWoA==" saltValue="zdcPIy9j/3/hBhjAHl3PaQ==" spinCount="100000" sheet="1" objects="1" scenarios="1"/>
  <mergeCells count="793">
    <mergeCell ref="U20:Z20"/>
    <mergeCell ref="U18:Z18"/>
    <mergeCell ref="U16:Z16"/>
    <mergeCell ref="Z32:AA32"/>
    <mergeCell ref="Q28:S28"/>
    <mergeCell ref="AA27:AB27"/>
    <mergeCell ref="AA20:AB20"/>
    <mergeCell ref="AA16:AB16"/>
    <mergeCell ref="Q25:S25"/>
    <mergeCell ref="AA18:AB18"/>
    <mergeCell ref="R32:S32"/>
    <mergeCell ref="T32:U32"/>
    <mergeCell ref="V32:W32"/>
    <mergeCell ref="T53:U53"/>
    <mergeCell ref="T52:U52"/>
    <mergeCell ref="T51:U51"/>
    <mergeCell ref="T50:U50"/>
    <mergeCell ref="T49:U49"/>
    <mergeCell ref="T48:U48"/>
    <mergeCell ref="T47:U47"/>
    <mergeCell ref="T46:U46"/>
    <mergeCell ref="T45:U45"/>
    <mergeCell ref="AE27:AF27"/>
    <mergeCell ref="AH27:AJ27"/>
    <mergeCell ref="U24:Z24"/>
    <mergeCell ref="AA24:AB24"/>
    <mergeCell ref="AC24:AD24"/>
    <mergeCell ref="AE24:AF24"/>
    <mergeCell ref="AH24:AJ24"/>
    <mergeCell ref="U25:Z25"/>
    <mergeCell ref="AA25:AB25"/>
    <mergeCell ref="AC25:AD25"/>
    <mergeCell ref="AE25:AF25"/>
    <mergeCell ref="AH25:AJ25"/>
    <mergeCell ref="U27:Z27"/>
    <mergeCell ref="U26:Z26"/>
    <mergeCell ref="AA26:AB26"/>
    <mergeCell ref="AC26:AD26"/>
    <mergeCell ref="AC18:AD18"/>
    <mergeCell ref="AE18:AF18"/>
    <mergeCell ref="AH18:AJ18"/>
    <mergeCell ref="U19:Z19"/>
    <mergeCell ref="AA19:AB19"/>
    <mergeCell ref="AC19:AD19"/>
    <mergeCell ref="AE19:AF19"/>
    <mergeCell ref="AH19:AJ19"/>
    <mergeCell ref="A42:I42"/>
    <mergeCell ref="Z42:AA42"/>
    <mergeCell ref="AH42:AI42"/>
    <mergeCell ref="A41:I41"/>
    <mergeCell ref="Z41:AA41"/>
    <mergeCell ref="AH41:AI41"/>
    <mergeCell ref="A38:I38"/>
    <mergeCell ref="Z38:AA38"/>
    <mergeCell ref="AH38:AI38"/>
    <mergeCell ref="A39:I39"/>
    <mergeCell ref="Z39:AA39"/>
    <mergeCell ref="AH39:AI39"/>
    <mergeCell ref="A36:I36"/>
    <mergeCell ref="Z36:AA36"/>
    <mergeCell ref="U22:Z22"/>
    <mergeCell ref="AA22:AB22"/>
    <mergeCell ref="X43:AI43"/>
    <mergeCell ref="A21:M21"/>
    <mergeCell ref="A25:M25"/>
    <mergeCell ref="A28:M28"/>
    <mergeCell ref="AC20:AD20"/>
    <mergeCell ref="AE20:AF20"/>
    <mergeCell ref="AH20:AJ20"/>
    <mergeCell ref="U21:Z21"/>
    <mergeCell ref="AA21:AB21"/>
    <mergeCell ref="AC21:AD21"/>
    <mergeCell ref="AE21:AF21"/>
    <mergeCell ref="AH21:AJ21"/>
    <mergeCell ref="AE22:AF22"/>
    <mergeCell ref="AH22:AJ22"/>
    <mergeCell ref="U23:Z23"/>
    <mergeCell ref="AA23:AB23"/>
    <mergeCell ref="AC23:AD23"/>
    <mergeCell ref="AE23:AF23"/>
    <mergeCell ref="AH23:AJ23"/>
    <mergeCell ref="AE26:AF26"/>
    <mergeCell ref="AH26:AJ26"/>
    <mergeCell ref="A40:I40"/>
    <mergeCell ref="Z40:AA40"/>
    <mergeCell ref="AH40:AI40"/>
    <mergeCell ref="A53:J53"/>
    <mergeCell ref="K53:L53"/>
    <mergeCell ref="M53:O53"/>
    <mergeCell ref="A51:J51"/>
    <mergeCell ref="K51:L51"/>
    <mergeCell ref="M51:O51"/>
    <mergeCell ref="A52:J52"/>
    <mergeCell ref="K52:L52"/>
    <mergeCell ref="M52:O52"/>
    <mergeCell ref="AC22:AD22"/>
    <mergeCell ref="AH36:AI36"/>
    <mergeCell ref="A37:I37"/>
    <mergeCell ref="Z37:AA37"/>
    <mergeCell ref="AH37:AI37"/>
    <mergeCell ref="A34:I34"/>
    <mergeCell ref="Z34:AA34"/>
    <mergeCell ref="AH34:AI34"/>
    <mergeCell ref="A35:I35"/>
    <mergeCell ref="Z35:AA35"/>
    <mergeCell ref="AH35:AI35"/>
    <mergeCell ref="AB32:AC32"/>
    <mergeCell ref="AD32:AE32"/>
    <mergeCell ref="AH32:AI32"/>
    <mergeCell ref="A33:I33"/>
    <mergeCell ref="Z33:AA33"/>
    <mergeCell ref="AH33:AI33"/>
    <mergeCell ref="J31:AA31"/>
    <mergeCell ref="AB31:AI31"/>
    <mergeCell ref="A32:I32"/>
    <mergeCell ref="J32:K32"/>
    <mergeCell ref="L32:M32"/>
    <mergeCell ref="N32:O32"/>
    <mergeCell ref="P32:Q32"/>
    <mergeCell ref="A29:M29"/>
    <mergeCell ref="N29:P29"/>
    <mergeCell ref="Q29:S29"/>
    <mergeCell ref="A30:AI30"/>
    <mergeCell ref="AD29:AE29"/>
    <mergeCell ref="AF29:AG29"/>
    <mergeCell ref="AD28:AE28"/>
    <mergeCell ref="AF28:AG28"/>
    <mergeCell ref="AH28:AI28"/>
    <mergeCell ref="AH29:AI29"/>
    <mergeCell ref="A27:M27"/>
    <mergeCell ref="N27:P27"/>
    <mergeCell ref="Q27:S27"/>
    <mergeCell ref="T28:AA28"/>
    <mergeCell ref="T29:AA29"/>
    <mergeCell ref="AB29:AC29"/>
    <mergeCell ref="AB28:AC28"/>
    <mergeCell ref="AC27:AD27"/>
    <mergeCell ref="A20:M20"/>
    <mergeCell ref="N20:P20"/>
    <mergeCell ref="Q20:S20"/>
    <mergeCell ref="Q21:S21"/>
    <mergeCell ref="A22:M22"/>
    <mergeCell ref="N22:P22"/>
    <mergeCell ref="Q22:S22"/>
    <mergeCell ref="A23:M23"/>
    <mergeCell ref="N23:P23"/>
    <mergeCell ref="Q23:S23"/>
    <mergeCell ref="A24:M24"/>
    <mergeCell ref="N24:P24"/>
    <mergeCell ref="Q24:S24"/>
    <mergeCell ref="A26:M26"/>
    <mergeCell ref="N26:P26"/>
    <mergeCell ref="Q26:S26"/>
    <mergeCell ref="A18:M18"/>
    <mergeCell ref="N18:P18"/>
    <mergeCell ref="Q18:S18"/>
    <mergeCell ref="A19:M19"/>
    <mergeCell ref="N19:P19"/>
    <mergeCell ref="Q19:S19"/>
    <mergeCell ref="AH13:AJ13"/>
    <mergeCell ref="A13:M13"/>
    <mergeCell ref="N13:P13"/>
    <mergeCell ref="A14:M14"/>
    <mergeCell ref="N14:P14"/>
    <mergeCell ref="A15:M15"/>
    <mergeCell ref="U15:Z15"/>
    <mergeCell ref="AA15:AB15"/>
    <mergeCell ref="AC15:AD15"/>
    <mergeCell ref="AE15:AF15"/>
    <mergeCell ref="AH15:AJ15"/>
    <mergeCell ref="Q13:S13"/>
    <mergeCell ref="U14:Z14"/>
    <mergeCell ref="AA14:AB14"/>
    <mergeCell ref="AC14:AD14"/>
    <mergeCell ref="AE14:AF14"/>
    <mergeCell ref="AH14:AJ14"/>
    <mergeCell ref="N15:P15"/>
    <mergeCell ref="A16:P16"/>
    <mergeCell ref="Q16:S16"/>
    <mergeCell ref="A17:M17"/>
    <mergeCell ref="N17:P17"/>
    <mergeCell ref="Q17:S17"/>
    <mergeCell ref="AC16:AD16"/>
    <mergeCell ref="AE16:AF16"/>
    <mergeCell ref="AH16:AJ16"/>
    <mergeCell ref="U17:Z17"/>
    <mergeCell ref="AA17:AB17"/>
    <mergeCell ref="AC17:AD17"/>
    <mergeCell ref="AE17:AF17"/>
    <mergeCell ref="AH17:AJ17"/>
    <mergeCell ref="A11:M11"/>
    <mergeCell ref="N11:P11"/>
    <mergeCell ref="A12:M12"/>
    <mergeCell ref="N12:P12"/>
    <mergeCell ref="A9:P9"/>
    <mergeCell ref="A10:P10"/>
    <mergeCell ref="T9:AM10"/>
    <mergeCell ref="AH11:AJ11"/>
    <mergeCell ref="U12:Z12"/>
    <mergeCell ref="AA12:AB12"/>
    <mergeCell ref="AC12:AD12"/>
    <mergeCell ref="AE12:AF12"/>
    <mergeCell ref="AH12:AJ12"/>
    <mergeCell ref="U11:Z11"/>
    <mergeCell ref="AA11:AB11"/>
    <mergeCell ref="AC11:AD11"/>
    <mergeCell ref="AE11:AF11"/>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U13:Z13"/>
    <mergeCell ref="AA13:AB13"/>
    <mergeCell ref="AC13:AD13"/>
    <mergeCell ref="AE13:AF13"/>
  </mergeCells>
  <dataValidations count="11">
    <dataValidation allowBlank="1" showInputMessage="1" showErrorMessage="1" prompt="give reason for discharges in Line 11, Column T-AI" sqref="A14:M14" xr:uid="{3B59E2BF-7161-443B-A368-B50FFA8142A9}"/>
    <dataValidation allowBlank="1" showInputMessage="1" showErrorMessage="1" prompt="Use a number; DO NOT use alphabet" sqref="N26:N27 N17:N20 N22:N24 N12:P13 Q13:S13" xr:uid="{6592883A-5343-46CD-8832-B32FFE58E115}"/>
    <dataValidation allowBlank="1" showInputMessage="1" showErrorMessage="1" prompt="give reason for discharges in Line 11, Column R-AC" sqref="N14:P14" xr:uid="{272FA454-B81A-4A2F-A6F0-7EB990443A15}"/>
    <dataValidation allowBlank="1" showInputMessage="1" showErrorMessage="1" prompt="auto populates" sqref="N11:P11 N15:P15 Q17:S20 Q22:S24 Q26:S27 Q29:S29 X34:AA42 AF34:AJ42" xr:uid="{C1E48902-154F-437C-A491-2988982DBA47}"/>
    <dataValidation type="date" allowBlank="1" showInputMessage="1" showErrorMessage="1" prompt="Use MM/DD/YYYY format.  " sqref="AC12:AC27 AV12:AV27 AQ12:AQ27 AL12:AL27 BA12:BA27 BF12:BF27" xr:uid="{5102DE9E-A9A6-491F-9E5A-C9836B0FE96E}">
      <formula1>36708</formula1>
      <formula2>47848</formula2>
    </dataValidation>
    <dataValidation type="whole" allowBlank="1" showInputMessage="1" showErrorMessage="1" prompt="Use a number; DO NOT use alphabet" sqref="N29:P29 AB29:AC29 AF29:AG29" xr:uid="{8326156C-B2BB-4FA8-8C5B-AE3FDC595564}">
      <formula1>0</formula1>
      <formula2>5000</formula2>
    </dataValidation>
    <dataValidation allowBlank="1" showInputMessage="1" showErrorMessage="1" prompt="Will calculate from admission and discharge date. " sqref="AU12:AU27 AK12:AK27 AP12:AP27 AA12:AA27 AZ12:AZ27 BE12:BE27" xr:uid="{0278370D-F825-45CB-B124-C8ABA6DF24E4}"/>
    <dataValidation type="date" operator="greaterThanOrEqual" allowBlank="1" showInputMessage="1" showErrorMessage="1" prompt="Use MM/DD/YYYY format.  Date must be equal or greater than date in Column AQ. " sqref="AR12:AR27 BB12:BB27" xr:uid="{E4E85D3F-F50C-4976-AF50-7D74DDFA9527}">
      <formula1>AQ12</formula1>
    </dataValidation>
    <dataValidation type="date" operator="greaterThanOrEqual" allowBlank="1" showInputMessage="1" showErrorMessage="1" prompt="Use MM/DD/YYYY format.  Date must be equal or greater than date in Column AL. " sqref="AM12:AM27" xr:uid="{D1727CE8-C02B-42B9-9412-E7C6749133BB}">
      <formula1>AL12</formula1>
    </dataValidation>
    <dataValidation type="date" operator="greaterThanOrEqual" allowBlank="1" showInputMessage="1" showErrorMessage="1" prompt="Use MM/DD/YYYY format.  Date must be equal or greater than date in Column AV. " sqref="AW12:AW27 BG12:BG27" xr:uid="{2402DCB0-4779-445E-9D16-01916E528C29}">
      <formula1>AV12</formula1>
    </dataValidation>
    <dataValidation type="date" allowBlank="1" showInputMessage="1" showErrorMessage="1" sqref="AE12:AF26" xr:uid="{040F00EB-BFA5-4CBE-A052-4446DF24F18F}">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E1EDEA1D-7724-45A8-ABD5-2EE0ED8E6BEA}">
          <x14:formula1>
            <xm:f>boxes!$D$1:$D$6</xm:f>
          </x14:formula1>
          <xm:sqref>L8</xm:sqref>
        </x14:dataValidation>
        <x14:dataValidation type="list" allowBlank="1" showInputMessage="1" showErrorMessage="1" xr:uid="{CF2365A1-A00E-46CA-8D2B-AB89806C590B}">
          <x14:formula1>
            <xm:f>boxes!$B$2:$B$13</xm:f>
          </x14:formula1>
          <xm:sqref>G8:K8</xm:sqref>
        </x14:dataValidation>
        <x14:dataValidation type="list" allowBlank="1" showInputMessage="1" showErrorMessage="1" xr:uid="{8CBD9744-07A5-4456-95CC-CBE0A0107821}">
          <x14:formula1>
            <xm:f>'drop down boxes'!$A$11:$A$17</xm:f>
          </x14:formula1>
          <xm:sqref>C58:D186</xm:sqref>
        </x14:dataValidation>
        <x14:dataValidation type="list" allowBlank="1" showInputMessage="1" showErrorMessage="1" xr:uid="{934C8B82-82F3-4947-A8D7-2A18367A611C}">
          <x14:formula1>
            <xm:f>'drop down boxes'!$A$3:$A$5</xm:f>
          </x14:formula1>
          <xm:sqref>A58:B186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D61B-AD2E-47A9-8EE2-7078AFB8ED70}">
  <sheetPr>
    <tabColor rgb="FF7030A0"/>
  </sheetPr>
  <dimension ref="A1:BG186"/>
  <sheetViews>
    <sheetView zoomScaleNormal="100" workbookViewId="0">
      <selection activeCell="L8" sqref="L8:O8"/>
    </sheetView>
  </sheetViews>
  <sheetFormatPr defaultRowHeight="15" x14ac:dyDescent="0.25"/>
  <cols>
    <col min="1" max="1" width="6.42578125" customWidth="1"/>
    <col min="2" max="35" width="5.5703125" customWidth="1"/>
    <col min="36" max="36" width="15.5703125" customWidth="1"/>
    <col min="37" max="37" width="12.140625" customWidth="1"/>
    <col min="41" max="41" width="28.140625" customWidth="1"/>
    <col min="42" max="42" width="11.28515625" customWidth="1"/>
    <col min="46" max="46" width="27.42578125" customWidth="1"/>
    <col min="47" max="47" width="11.85546875" customWidth="1"/>
    <col min="51" max="51" width="27.28515625" customWidth="1"/>
    <col min="52" max="52" width="12.85546875" customWidth="1"/>
    <col min="56" max="56" width="28.42578125" customWidth="1"/>
    <col min="57" max="57" width="11.710937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360">
        <f>'SETUP '!X7</f>
        <v>0</v>
      </c>
      <c r="X7" s="361"/>
      <c r="Y7" s="361"/>
      <c r="Z7" s="361"/>
      <c r="AA7" s="361"/>
      <c r="AB7" s="361"/>
      <c r="AC7" s="371"/>
      <c r="AD7" s="59"/>
      <c r="AE7" s="59"/>
      <c r="AF7" s="59"/>
      <c r="AG7" s="59"/>
      <c r="AH7" s="59"/>
      <c r="AI7" s="59"/>
    </row>
    <row r="8" spans="1:59" ht="30" customHeight="1" thickBot="1" x14ac:dyDescent="0.3">
      <c r="A8" s="362" t="s">
        <v>107</v>
      </c>
      <c r="B8" s="363"/>
      <c r="C8" s="363"/>
      <c r="D8" s="363"/>
      <c r="E8" s="363"/>
      <c r="F8" s="364"/>
      <c r="G8" s="365" t="s">
        <v>45</v>
      </c>
      <c r="H8" s="365"/>
      <c r="I8" s="365"/>
      <c r="J8" s="365"/>
      <c r="K8" s="366"/>
      <c r="L8" s="369">
        <v>2024</v>
      </c>
      <c r="M8" s="370"/>
      <c r="N8" s="370"/>
      <c r="O8" s="37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November!N15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c r="O13" s="359"/>
      <c r="P13" s="359"/>
      <c r="Q13" s="578">
        <f>November!N13+N13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November!Q17+N17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November!Q18+N18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November!Q19+N19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November!Q20+N20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November!Q22+N22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November!Q23+N23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November!Q24+N24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November!Q26+N26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November!Q27+N27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November!Q29+N29</f>
        <v>0</v>
      </c>
      <c r="R29" s="562"/>
      <c r="S29" s="562"/>
      <c r="T29" s="454" t="s">
        <v>207</v>
      </c>
      <c r="U29" s="455"/>
      <c r="V29" s="455"/>
      <c r="W29" s="455"/>
      <c r="X29" s="455"/>
      <c r="Y29" s="455"/>
      <c r="Z29" s="455"/>
      <c r="AA29" s="456"/>
      <c r="AB29" s="450">
        <v>0</v>
      </c>
      <c r="AC29" s="450"/>
      <c r="AD29" s="592">
        <f>November!AD29+AB29</f>
        <v>0</v>
      </c>
      <c r="AE29" s="593"/>
      <c r="AF29" s="450">
        <v>0</v>
      </c>
      <c r="AG29" s="450"/>
      <c r="AH29" s="592">
        <f>November!AH29+AF29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November!AJ34+Z34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November!AJ35+Z35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November!AJ36+Z36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November!AJ37+Z37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November!AJ38+Z38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November!AJ39+Z39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November!AJ40+Z40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November!AJ41+Z41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202</v>
      </c>
      <c r="U45" s="343"/>
    </row>
    <row r="46" spans="1:42" x14ac:dyDescent="0.25">
      <c r="A46" s="382" t="s">
        <v>219</v>
      </c>
      <c r="B46" s="383"/>
      <c r="C46" s="383"/>
      <c r="D46" s="383"/>
      <c r="E46" s="383"/>
      <c r="F46" s="383"/>
      <c r="G46" s="383"/>
      <c r="H46" s="383"/>
      <c r="I46" s="383"/>
      <c r="J46" s="384"/>
      <c r="K46" s="385">
        <f>COUNTIFS(December!C58:C186,"clothing")</f>
        <v>0</v>
      </c>
      <c r="L46" s="386"/>
      <c r="M46" s="344">
        <f>SUMIFS(December!E58:E186,December!C58:C186,"clothing")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COUNTIFS(December!C58:C186,"food")</f>
        <v>0</v>
      </c>
      <c r="L47" s="386"/>
      <c r="M47" s="344">
        <f>SUMIFS(December!E58:E186,December!C58:C186,"food")</f>
        <v>0</v>
      </c>
      <c r="N47" s="345"/>
      <c r="O47" s="346"/>
      <c r="P47" s="340" cm="1">
        <f t="array" ref="P47">SUM(COUNTIFS($A$58:$A$186,"MH",$C$58:$C$186,{"food"}))</f>
        <v>0</v>
      </c>
      <c r="Q47" s="341"/>
      <c r="R47" s="340" cm="1">
        <f t="array" ref="R47">SUM(COUNTIFS($A$58:$A$186,"SUD",$C$58:$C$186,{"food"}))</f>
        <v>0</v>
      </c>
      <c r="S47" s="341"/>
      <c r="T47" s="340" cm="1">
        <f t="array" ref="T47">SUM(COUNTIFS($A$58:$A$186,"oc",$C$58:$C$186,{"food"}))</f>
        <v>0</v>
      </c>
      <c r="U47" s="341"/>
      <c r="AB47" t="s">
        <v>114</v>
      </c>
    </row>
    <row r="48" spans="1:42" ht="15" customHeight="1" x14ac:dyDescent="0.25">
      <c r="A48" s="382" t="s">
        <v>235</v>
      </c>
      <c r="B48" s="383"/>
      <c r="C48" s="383"/>
      <c r="D48" s="383"/>
      <c r="E48" s="383"/>
      <c r="F48" s="383"/>
      <c r="G48" s="383"/>
      <c r="H48" s="383"/>
      <c r="I48" s="383"/>
      <c r="J48" s="384"/>
      <c r="K48" s="385">
        <f>COUNTIFS(December!C58:C186,"housingrelated")</f>
        <v>0</v>
      </c>
      <c r="L48" s="386"/>
      <c r="M48" s="344">
        <f>SUMIFS(December!E58:E186,December!C58:C186,"housingrelated")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COUNTIFS(December!C58:C186,"medication")</f>
        <v>0</v>
      </c>
      <c r="L49" s="386"/>
      <c r="M49" s="344">
        <f>SUMIFS(December!E58:E186,December!C58:C186,"medication")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COUNTIFS(December!C58:C186,"othercommodities")</f>
        <v>0</v>
      </c>
      <c r="L50" s="386"/>
      <c r="M50" s="344">
        <f>SUMIFS(December!E58:E186,December!C58:C186,"othercommodities")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COUNTIFS(December!C58:C186,"personalcare")</f>
        <v>0</v>
      </c>
      <c r="L51" s="386"/>
      <c r="M51" s="344">
        <f>SUMIFS(December!E58:E186,December!C58:C186,"personalcare")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COUNTIFS(December!C58:C186,"Transportation")</f>
        <v>0</v>
      </c>
      <c r="L52" s="386"/>
      <c r="M52" s="344">
        <f>SUMIFS(December!E58:E186,December!C58:C186,"Transportation")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TP8OM1jGf3YyGDJC014VMH0AWyueMcwo42qwJ6MVU1Xw+h1oeGc1Zep5O4c9Ul633C2di4sKPSjSwBvFNYpunQ==" saltValue="0SRaUgWGPGzoRT35UPkvuQ==" spinCount="100000" sheet="1" objects="1" scenarios="1"/>
  <mergeCells count="793">
    <mergeCell ref="T45:U45"/>
    <mergeCell ref="T46:U46"/>
    <mergeCell ref="T47:U47"/>
    <mergeCell ref="T48:U48"/>
    <mergeCell ref="T49:U49"/>
    <mergeCell ref="T50:U50"/>
    <mergeCell ref="T51:U51"/>
    <mergeCell ref="T52:U52"/>
    <mergeCell ref="T53:U53"/>
    <mergeCell ref="AA27:AB27"/>
    <mergeCell ref="AC27:AD27"/>
    <mergeCell ref="AE27:AF27"/>
    <mergeCell ref="AH27:AJ27"/>
    <mergeCell ref="U24:Z24"/>
    <mergeCell ref="AA24:AB24"/>
    <mergeCell ref="AC24:AD24"/>
    <mergeCell ref="AE24:AF24"/>
    <mergeCell ref="AH24:AJ24"/>
    <mergeCell ref="AC25:AD25"/>
    <mergeCell ref="AE25:AF25"/>
    <mergeCell ref="AH25:AJ25"/>
    <mergeCell ref="U26:Z26"/>
    <mergeCell ref="AA26:AB26"/>
    <mergeCell ref="AC26:AD26"/>
    <mergeCell ref="AE26:AF26"/>
    <mergeCell ref="AH26:AJ26"/>
    <mergeCell ref="AC21:AD21"/>
    <mergeCell ref="AE21:AF21"/>
    <mergeCell ref="AH21:AJ21"/>
    <mergeCell ref="U22:Z22"/>
    <mergeCell ref="AA22:AB22"/>
    <mergeCell ref="AC22:AD22"/>
    <mergeCell ref="AE22:AF22"/>
    <mergeCell ref="AH22:AJ22"/>
    <mergeCell ref="U23:Z23"/>
    <mergeCell ref="AA23:AB23"/>
    <mergeCell ref="AC23:AD23"/>
    <mergeCell ref="AE23:AF23"/>
    <mergeCell ref="AH23:AJ23"/>
    <mergeCell ref="U19:Z19"/>
    <mergeCell ref="AA19:AB19"/>
    <mergeCell ref="AC19:AD19"/>
    <mergeCell ref="AE19:AF19"/>
    <mergeCell ref="AH19:AJ19"/>
    <mergeCell ref="U20:Z20"/>
    <mergeCell ref="AA20:AB20"/>
    <mergeCell ref="AC20:AD20"/>
    <mergeCell ref="AE20:AF20"/>
    <mergeCell ref="AH20:AJ20"/>
    <mergeCell ref="AA17:AB17"/>
    <mergeCell ref="AC17:AD17"/>
    <mergeCell ref="AE17:AF17"/>
    <mergeCell ref="AH17:AJ17"/>
    <mergeCell ref="U18:Z18"/>
    <mergeCell ref="AA18:AB18"/>
    <mergeCell ref="AC18:AD18"/>
    <mergeCell ref="AE18:AF18"/>
    <mergeCell ref="AH18:AJ18"/>
    <mergeCell ref="AA15:AB15"/>
    <mergeCell ref="AC15:AD15"/>
    <mergeCell ref="AE15:AF15"/>
    <mergeCell ref="AH15:AJ15"/>
    <mergeCell ref="U16:Z16"/>
    <mergeCell ref="AA16:AB16"/>
    <mergeCell ref="AC16:AD16"/>
    <mergeCell ref="AE16:AF16"/>
    <mergeCell ref="AH16:AJ16"/>
    <mergeCell ref="AA13:AB13"/>
    <mergeCell ref="AC13:AD13"/>
    <mergeCell ref="AE13:AF13"/>
    <mergeCell ref="AH13:AJ13"/>
    <mergeCell ref="U14:Z14"/>
    <mergeCell ref="AA14:AB14"/>
    <mergeCell ref="AC14:AD14"/>
    <mergeCell ref="AE14:AF14"/>
    <mergeCell ref="AH14:AJ14"/>
    <mergeCell ref="A53:J53"/>
    <mergeCell ref="K53:L53"/>
    <mergeCell ref="M53:O53"/>
    <mergeCell ref="A51:J51"/>
    <mergeCell ref="K51:L51"/>
    <mergeCell ref="M51:O51"/>
    <mergeCell ref="A52:J52"/>
    <mergeCell ref="K52:L52"/>
    <mergeCell ref="M52:O52"/>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1:Z21"/>
    <mergeCell ref="AA21:AB21"/>
    <mergeCell ref="A37:I37"/>
    <mergeCell ref="Z37:AA37"/>
    <mergeCell ref="AH37:AI37"/>
    <mergeCell ref="A34:I34"/>
    <mergeCell ref="Z34:AA34"/>
    <mergeCell ref="AH34:AI34"/>
    <mergeCell ref="A35:I35"/>
    <mergeCell ref="Z35:AA35"/>
    <mergeCell ref="AH35:AI35"/>
    <mergeCell ref="AH32:AI32"/>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29:M29"/>
    <mergeCell ref="N29:P29"/>
    <mergeCell ref="Q29:S29"/>
    <mergeCell ref="A30:AI30"/>
    <mergeCell ref="Q25:S25"/>
    <mergeCell ref="A26:M26"/>
    <mergeCell ref="N26:P26"/>
    <mergeCell ref="Q26:S26"/>
    <mergeCell ref="A27:M27"/>
    <mergeCell ref="N27:P27"/>
    <mergeCell ref="Q27:S27"/>
    <mergeCell ref="T29:AA29"/>
    <mergeCell ref="T28:AA28"/>
    <mergeCell ref="AB28:AC28"/>
    <mergeCell ref="AB29:AC29"/>
    <mergeCell ref="AD28:AE28"/>
    <mergeCell ref="AD29:AE29"/>
    <mergeCell ref="AF28:AG28"/>
    <mergeCell ref="AF29:AG29"/>
    <mergeCell ref="AH28:AI28"/>
    <mergeCell ref="AH29:AI29"/>
    <mergeCell ref="U25:Z25"/>
    <mergeCell ref="AA25:AB25"/>
    <mergeCell ref="U27:Z27"/>
    <mergeCell ref="A23:M23"/>
    <mergeCell ref="N23:P23"/>
    <mergeCell ref="Q23:S23"/>
    <mergeCell ref="A24:M24"/>
    <mergeCell ref="N24:P24"/>
    <mergeCell ref="Q24:S24"/>
    <mergeCell ref="A20:M20"/>
    <mergeCell ref="N20:P20"/>
    <mergeCell ref="Q20:S20"/>
    <mergeCell ref="Q21:S21"/>
    <mergeCell ref="A22:M22"/>
    <mergeCell ref="N22:P22"/>
    <mergeCell ref="Q22:S22"/>
    <mergeCell ref="A19:M19"/>
    <mergeCell ref="N19:P19"/>
    <mergeCell ref="Q19:S19"/>
    <mergeCell ref="N15:P15"/>
    <mergeCell ref="A16:P16"/>
    <mergeCell ref="Q16:S16"/>
    <mergeCell ref="A17:M17"/>
    <mergeCell ref="N17:P17"/>
    <mergeCell ref="Q17:S17"/>
    <mergeCell ref="A13:M13"/>
    <mergeCell ref="N13:P13"/>
    <mergeCell ref="A14:M14"/>
    <mergeCell ref="N14:P14"/>
    <mergeCell ref="A15:M15"/>
    <mergeCell ref="A18:M18"/>
    <mergeCell ref="N18:P18"/>
    <mergeCell ref="Q18:S18"/>
    <mergeCell ref="U11:Z11"/>
    <mergeCell ref="U13:Z13"/>
    <mergeCell ref="U15:Z15"/>
    <mergeCell ref="U17:Z17"/>
    <mergeCell ref="A11:M11"/>
    <mergeCell ref="N11:P11"/>
    <mergeCell ref="A12:M12"/>
    <mergeCell ref="N12:P12"/>
    <mergeCell ref="Q13:S13"/>
    <mergeCell ref="A9:P9"/>
    <mergeCell ref="A10:P10"/>
    <mergeCell ref="T9:AM10"/>
    <mergeCell ref="AA11:AB11"/>
    <mergeCell ref="AC11:AD11"/>
    <mergeCell ref="AE11:AF11"/>
    <mergeCell ref="AH11:AJ11"/>
    <mergeCell ref="U12:Z12"/>
    <mergeCell ref="AA12:AB12"/>
    <mergeCell ref="AC12:AD12"/>
    <mergeCell ref="AE12:AF12"/>
    <mergeCell ref="AH12:AJ12"/>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Q28:S28"/>
    <mergeCell ref="Z32:AA32"/>
    <mergeCell ref="AB32:AC32"/>
    <mergeCell ref="AD32:AE32"/>
  </mergeCells>
  <dataValidations count="11">
    <dataValidation allowBlank="1" showInputMessage="1" showErrorMessage="1" prompt="auto populates" sqref="N11:P11 N15:P15 Q17:S20 Q22:S24 Q26:S27 Q29:S29 X34:AA42 AF34:AJ42" xr:uid="{FF0A602A-B369-4BDE-A887-5BC5FBED89F4}"/>
    <dataValidation allowBlank="1" showInputMessage="1" showErrorMessage="1" prompt="give reason for discharges in Line 11, Column R-AC" sqref="N14:P14" xr:uid="{AE18DBD1-8092-4C07-95D5-63C61D05B32D}"/>
    <dataValidation allowBlank="1" showInputMessage="1" showErrorMessage="1" prompt="Use a number; DO NOT use alphabet" sqref="N26:N27 N17:N20 N22:N24 N12:P13 Q13:S13" xr:uid="{DF049B4B-2020-4297-8E34-1BF315F3DECB}"/>
    <dataValidation allowBlank="1" showInputMessage="1" showErrorMessage="1" prompt="give reason for discharges in Line 11, Column T-AI" sqref="A14:M14" xr:uid="{EDEDDEA5-A776-4613-8FE1-7F3DCDE27542}"/>
    <dataValidation type="date" allowBlank="1" showInputMessage="1" showErrorMessage="1" prompt="Use MM/DD/YYYY format.  " sqref="AC12:AC27 AV12:AV27 AQ12:AQ27 AL12:AL27 BA12:BA27 BF12:BF27" xr:uid="{E2FD5ADB-2960-44D2-AAEA-A863BFB28C81}">
      <formula1>36708</formula1>
      <formula2>47848</formula2>
    </dataValidation>
    <dataValidation type="whole" allowBlank="1" showInputMessage="1" showErrorMessage="1" prompt="Use a number; DO NOT use alphabet" sqref="N29:P29 AB29:AC29 AF29:AG29" xr:uid="{FE7505AD-AAF9-4A91-9F8A-F81AEAC60C48}">
      <formula1>0</formula1>
      <formula2>5000</formula2>
    </dataValidation>
    <dataValidation allowBlank="1" showInputMessage="1" showErrorMessage="1" prompt="Will calculate from admission and discharge date. " sqref="AU12:AU27 AK12:AK27 AP12:AP27 AA12:AA27 AZ12:AZ27 BE12:BE27" xr:uid="{62414B98-921B-49CF-99DC-A4E8EA8C12C9}"/>
    <dataValidation type="date" operator="greaterThanOrEqual" allowBlank="1" showInputMessage="1" showErrorMessage="1" prompt="Use MM/DD/YYYY format.  Date must be equal or greater than date in Column AQ. " sqref="AR12:AR27 BB12:BB27" xr:uid="{A50F5519-CB91-4FFE-9F1F-2B9818623DC1}">
      <formula1>AQ12</formula1>
    </dataValidation>
    <dataValidation type="date" operator="greaterThanOrEqual" allowBlank="1" showInputMessage="1" showErrorMessage="1" prompt="Use MM/DD/YYYY format.  Date must be equal or greater than date in Column AL. " sqref="AM12:AM27" xr:uid="{A4FFF457-5E1C-4926-A200-05B34AB91EBE}">
      <formula1>AL12</formula1>
    </dataValidation>
    <dataValidation type="date" operator="greaterThanOrEqual" allowBlank="1" showInputMessage="1" showErrorMessage="1" prompt="Use MM/DD/YYYY format.  Date must be equal or greater than date in Column AV. " sqref="AW12:AW27 BG12:BG27" xr:uid="{1C22D0B7-1AF6-4E5A-966E-A79E97E3E2E6}">
      <formula1>AV12</formula1>
    </dataValidation>
    <dataValidation type="date" allowBlank="1" showInputMessage="1" showErrorMessage="1" sqref="AE12:AF26" xr:uid="{C7A9C4F3-B9E8-438E-ADC2-0D4DFC22411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96371DEB-0592-4C99-B0FE-4D3B0B3CDC7C}">
          <x14:formula1>
            <xm:f>boxes!$B$2:$B$13</xm:f>
          </x14:formula1>
          <xm:sqref>G8:K8</xm:sqref>
        </x14:dataValidation>
        <x14:dataValidation type="list" allowBlank="1" showInputMessage="1" showErrorMessage="1" xr:uid="{5BEE1C9E-B4BE-48D2-8D50-68DA5C66D4BB}">
          <x14:formula1>
            <xm:f>boxes!$D$1:$D$6</xm:f>
          </x14:formula1>
          <xm:sqref>L8</xm:sqref>
        </x14:dataValidation>
        <x14:dataValidation type="list" allowBlank="1" showInputMessage="1" showErrorMessage="1" xr:uid="{E74C0545-26D7-4710-A591-40FF7D94855E}">
          <x14:formula1>
            <xm:f>'drop down boxes'!$A$11:$A$17</xm:f>
          </x14:formula1>
          <xm:sqref>C58:D186</xm:sqref>
        </x14:dataValidation>
        <x14:dataValidation type="list" allowBlank="1" showInputMessage="1" showErrorMessage="1" xr:uid="{D0270E38-6233-4247-A5BE-B0E90D17AE88}">
          <x14:formula1>
            <xm:f>'drop down boxes'!$A$3:$A$5</xm:f>
          </x14:formula1>
          <xm:sqref>A58:B186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53786-8DB6-4A35-B256-C72516DB1566}">
  <sheetPr>
    <tabColor rgb="FF7030A0"/>
  </sheetPr>
  <dimension ref="A1:BG186"/>
  <sheetViews>
    <sheetView topLeftCell="A5" zoomScaleNormal="100" workbookViewId="0">
      <selection activeCell="L8" sqref="L8:O8"/>
    </sheetView>
  </sheetViews>
  <sheetFormatPr defaultRowHeight="15" x14ac:dyDescent="0.25"/>
  <cols>
    <col min="1" max="1" width="6.42578125" customWidth="1"/>
    <col min="2" max="35" width="5.5703125" customWidth="1"/>
    <col min="36" max="36" width="20.5703125" customWidth="1"/>
    <col min="37" max="37" width="11" customWidth="1"/>
    <col min="41" max="41" width="27" customWidth="1"/>
    <col min="42" max="42" width="12.85546875" customWidth="1"/>
    <col min="46" max="46" width="27.5703125" customWidth="1"/>
    <col min="47" max="47" width="11.7109375" customWidth="1"/>
    <col min="51" max="51" width="27.5703125" customWidth="1"/>
    <col min="52" max="52" width="12.28515625" customWidth="1"/>
    <col min="56" max="56" width="27.140625" customWidth="1"/>
    <col min="57" max="57" width="13.42578125" customWidth="1"/>
  </cols>
  <sheetData>
    <row r="1" spans="1:59" ht="18.75" customHeight="1" x14ac:dyDescent="0.25">
      <c r="A1" s="544" t="str">
        <f>'SETUP '!A1</f>
        <v>WV Bureau for Behavioral Health - Community Engagement Specialist (Adult)  version 20240607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9"/>
      <c r="AE1" s="59"/>
      <c r="AF1" s="59"/>
      <c r="AG1" s="59"/>
      <c r="AH1" s="59"/>
      <c r="AI1" s="59"/>
    </row>
    <row r="2" spans="1:59" ht="18.75" customHeight="1" x14ac:dyDescent="0.25">
      <c r="A2" s="347" t="str">
        <f>'SETUP '!A2</f>
        <v>Grant Year:  FY 2025 (07/01/2024 - 06/30/2025)</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59"/>
      <c r="AE2" s="59"/>
      <c r="AF2" s="59"/>
      <c r="AG2" s="59"/>
      <c r="AH2" s="59"/>
      <c r="AI2" s="59"/>
    </row>
    <row r="3" spans="1:59" ht="30" customHeight="1" x14ac:dyDescent="0.25">
      <c r="A3" s="323" t="str">
        <f>'SETUP '!A3</f>
        <v>Data needs submitted  within 25 calendar days of the end of each month                                                                                                                                                                                                              via Consumer Service Data Report (CSDR) reporting or via the BBH Data Reporting Mailbox at BBHReporting@wv.gov</v>
      </c>
      <c r="B3" s="324"/>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59"/>
      <c r="AE3" s="59"/>
      <c r="AF3" s="59"/>
      <c r="AG3" s="59"/>
      <c r="AH3" s="59"/>
      <c r="AI3" s="59"/>
    </row>
    <row r="4" spans="1:59" ht="18.75" x14ac:dyDescent="0.3">
      <c r="A4" s="216" t="s">
        <v>0</v>
      </c>
      <c r="B4" s="350"/>
      <c r="C4" s="350"/>
      <c r="D4" s="350"/>
      <c r="E4" s="350"/>
      <c r="F4" s="351"/>
      <c r="G4" s="352" t="str">
        <f>'SETUP '!H4</f>
        <v xml:space="preserve">Community Engagement </v>
      </c>
      <c r="H4" s="353"/>
      <c r="I4" s="353"/>
      <c r="J4" s="353"/>
      <c r="K4" s="353"/>
      <c r="L4" s="353"/>
      <c r="M4" s="353"/>
      <c r="N4" s="353"/>
      <c r="O4" s="353"/>
      <c r="P4" s="216" t="s">
        <v>32</v>
      </c>
      <c r="Q4" s="350"/>
      <c r="R4" s="350"/>
      <c r="S4" s="350"/>
      <c r="T4" s="350"/>
      <c r="U4" s="350"/>
      <c r="V4" s="351"/>
      <c r="W4" s="352">
        <f>'SETUP '!X4</f>
        <v>0</v>
      </c>
      <c r="X4" s="353"/>
      <c r="Y4" s="353"/>
      <c r="Z4" s="353"/>
      <c r="AA4" s="353"/>
      <c r="AB4" s="353"/>
      <c r="AC4" s="354"/>
      <c r="AD4" s="59"/>
      <c r="AE4" s="59"/>
      <c r="AF4" s="59"/>
      <c r="AG4" s="59"/>
      <c r="AH4" s="59"/>
      <c r="AI4" s="59"/>
      <c r="AJ4" s="26"/>
      <c r="AK4" s="26"/>
      <c r="AL4" s="26"/>
      <c r="AM4" s="26"/>
      <c r="AN4" s="26"/>
      <c r="AO4" s="26"/>
      <c r="AP4" s="26"/>
    </row>
    <row r="5" spans="1:59" ht="18.75" x14ac:dyDescent="0.3">
      <c r="A5" s="216" t="s">
        <v>33</v>
      </c>
      <c r="B5" s="350"/>
      <c r="C5" s="350"/>
      <c r="D5" s="350"/>
      <c r="E5" s="350"/>
      <c r="F5" s="351"/>
      <c r="G5" s="360" t="str">
        <f>'SETUP '!H5</f>
        <v>N/A</v>
      </c>
      <c r="H5" s="361"/>
      <c r="I5" s="361"/>
      <c r="J5" s="361"/>
      <c r="K5" s="361"/>
      <c r="L5" s="361"/>
      <c r="M5" s="361"/>
      <c r="N5" s="361"/>
      <c r="O5" s="361"/>
      <c r="P5" s="216" t="s">
        <v>1</v>
      </c>
      <c r="Q5" s="350"/>
      <c r="R5" s="350"/>
      <c r="S5" s="350"/>
      <c r="T5" s="350"/>
      <c r="U5" s="350"/>
      <c r="V5" s="351"/>
      <c r="W5" s="360">
        <f>'SETUP '!X5</f>
        <v>0</v>
      </c>
      <c r="X5" s="361"/>
      <c r="Y5" s="361"/>
      <c r="Z5" s="361"/>
      <c r="AA5" s="361"/>
      <c r="AB5" s="361"/>
      <c r="AC5" s="371"/>
      <c r="AD5" s="59"/>
      <c r="AE5" s="59"/>
      <c r="AF5" s="59"/>
      <c r="AG5" s="59"/>
      <c r="AH5" s="59"/>
      <c r="AI5" s="59"/>
      <c r="AJ5" s="26"/>
      <c r="AK5" s="26"/>
      <c r="AL5" s="26"/>
      <c r="AM5" s="26"/>
      <c r="AN5" s="26"/>
      <c r="AO5" s="26"/>
      <c r="AP5" s="26"/>
    </row>
    <row r="6" spans="1:59" ht="15.75" customHeight="1" x14ac:dyDescent="0.25">
      <c r="A6" s="375" t="s">
        <v>2</v>
      </c>
      <c r="B6" s="333"/>
      <c r="C6" s="333"/>
      <c r="D6" s="333"/>
      <c r="E6" s="333"/>
      <c r="F6" s="376"/>
      <c r="G6" s="409">
        <f>'SETUP '!H6</f>
        <v>0</v>
      </c>
      <c r="H6" s="410"/>
      <c r="I6" s="410"/>
      <c r="J6" s="410"/>
      <c r="K6" s="410"/>
      <c r="L6" s="410"/>
      <c r="M6" s="410"/>
      <c r="N6" s="410"/>
      <c r="O6" s="411"/>
      <c r="P6" s="216" t="s">
        <v>106</v>
      </c>
      <c r="Q6" s="350"/>
      <c r="R6" s="350"/>
      <c r="S6" s="350"/>
      <c r="T6" s="350"/>
      <c r="U6" s="350"/>
      <c r="V6" s="351"/>
      <c r="W6" s="352">
        <f>'SETUP '!X6</f>
        <v>0</v>
      </c>
      <c r="X6" s="353"/>
      <c r="Y6" s="353"/>
      <c r="Z6" s="353"/>
      <c r="AA6" s="353"/>
      <c r="AB6" s="353"/>
      <c r="AC6" s="354"/>
      <c r="AD6" s="59"/>
      <c r="AE6" s="59"/>
      <c r="AF6" s="59"/>
      <c r="AG6" s="59"/>
      <c r="AH6" s="59"/>
      <c r="AI6" s="59"/>
    </row>
    <row r="7" spans="1:59" ht="15.75" customHeight="1" x14ac:dyDescent="0.25">
      <c r="A7" s="377"/>
      <c r="B7" s="334"/>
      <c r="C7" s="334"/>
      <c r="D7" s="334"/>
      <c r="E7" s="334"/>
      <c r="F7" s="378"/>
      <c r="G7" s="412"/>
      <c r="H7" s="413"/>
      <c r="I7" s="413"/>
      <c r="J7" s="413"/>
      <c r="K7" s="413"/>
      <c r="L7" s="413"/>
      <c r="M7" s="413"/>
      <c r="N7" s="413"/>
      <c r="O7" s="414"/>
      <c r="P7" s="216" t="s">
        <v>4</v>
      </c>
      <c r="Q7" s="350"/>
      <c r="R7" s="350"/>
      <c r="S7" s="350"/>
      <c r="T7" s="350"/>
      <c r="U7" s="350"/>
      <c r="V7" s="351"/>
      <c r="W7" s="611">
        <f>'SETUP '!X7</f>
        <v>0</v>
      </c>
      <c r="X7" s="612"/>
      <c r="Y7" s="612"/>
      <c r="Z7" s="612"/>
      <c r="AA7" s="612"/>
      <c r="AB7" s="612"/>
      <c r="AC7" s="613"/>
      <c r="AD7" s="59"/>
      <c r="AE7" s="59"/>
      <c r="AF7" s="59"/>
      <c r="AG7" s="59"/>
      <c r="AH7" s="59"/>
      <c r="AI7" s="59"/>
    </row>
    <row r="8" spans="1:59" ht="30" customHeight="1" thickBot="1" x14ac:dyDescent="0.3">
      <c r="A8" s="362" t="s">
        <v>107</v>
      </c>
      <c r="B8" s="363"/>
      <c r="C8" s="363"/>
      <c r="D8" s="363"/>
      <c r="E8" s="363"/>
      <c r="F8" s="364"/>
      <c r="G8" s="607" t="s">
        <v>46</v>
      </c>
      <c r="H8" s="607"/>
      <c r="I8" s="607"/>
      <c r="J8" s="607"/>
      <c r="K8" s="608"/>
      <c r="L8" s="609">
        <v>2025</v>
      </c>
      <c r="M8" s="610"/>
      <c r="N8" s="610"/>
      <c r="O8" s="610"/>
      <c r="P8" s="547" t="s">
        <v>38</v>
      </c>
      <c r="Q8" s="548"/>
      <c r="R8" s="548"/>
      <c r="S8" s="548"/>
      <c r="T8" s="419"/>
      <c r="U8" s="419"/>
      <c r="V8" s="420"/>
      <c r="W8" s="379">
        <f>'SETUP '!X8</f>
        <v>0</v>
      </c>
      <c r="X8" s="380"/>
      <c r="Y8" s="380"/>
      <c r="Z8" s="380"/>
      <c r="AA8" s="380"/>
      <c r="AB8" s="380"/>
      <c r="AC8" s="381"/>
      <c r="AD8" s="59"/>
      <c r="AE8" s="59"/>
      <c r="AF8" s="59"/>
      <c r="AG8" s="59"/>
      <c r="AH8" s="59"/>
      <c r="AI8" s="59"/>
    </row>
    <row r="9" spans="1:59" ht="15" customHeight="1" thickTop="1" x14ac:dyDescent="0.25">
      <c r="A9" s="367" t="s">
        <v>91</v>
      </c>
      <c r="B9" s="367"/>
      <c r="C9" s="367"/>
      <c r="D9" s="367"/>
      <c r="E9" s="367"/>
      <c r="F9" s="367"/>
      <c r="G9" s="367"/>
      <c r="H9" s="367"/>
      <c r="I9" s="367"/>
      <c r="J9" s="367"/>
      <c r="K9" s="367"/>
      <c r="L9" s="367"/>
      <c r="M9" s="367"/>
      <c r="N9" s="367"/>
      <c r="O9" s="367"/>
      <c r="P9" s="546"/>
      <c r="Q9" s="50"/>
      <c r="R9" s="9"/>
      <c r="S9" s="51"/>
      <c r="T9" s="481" t="s">
        <v>180</v>
      </c>
      <c r="U9" s="481"/>
      <c r="V9" s="481"/>
      <c r="W9" s="481"/>
      <c r="X9" s="481"/>
      <c r="Y9" s="481"/>
      <c r="Z9" s="481"/>
      <c r="AA9" s="481"/>
      <c r="AB9" s="481"/>
      <c r="AC9" s="481"/>
      <c r="AD9" s="481"/>
      <c r="AE9" s="481"/>
      <c r="AF9" s="481"/>
      <c r="AG9" s="481"/>
      <c r="AH9" s="481"/>
      <c r="AI9" s="481"/>
      <c r="AJ9" s="481"/>
      <c r="AK9" s="481"/>
      <c r="AL9" s="481"/>
      <c r="AM9" s="481"/>
      <c r="AN9" s="339" t="s">
        <v>180</v>
      </c>
      <c r="AO9" s="339"/>
      <c r="AP9" s="339"/>
      <c r="AQ9" s="339"/>
      <c r="AR9" s="339"/>
      <c r="AS9" s="339"/>
      <c r="AT9" s="339"/>
      <c r="AU9" s="339"/>
      <c r="AV9" s="339"/>
      <c r="AW9" s="339"/>
      <c r="AX9" s="339" t="s">
        <v>180</v>
      </c>
      <c r="AY9" s="339"/>
      <c r="AZ9" s="339"/>
      <c r="BA9" s="339"/>
      <c r="BB9" s="339"/>
      <c r="BC9" s="339"/>
      <c r="BD9" s="339"/>
      <c r="BE9" s="339"/>
      <c r="BF9" s="339"/>
      <c r="BG9" s="339"/>
    </row>
    <row r="10" spans="1:59" ht="15.75" customHeight="1" x14ac:dyDescent="0.25">
      <c r="A10" s="368" t="s">
        <v>29</v>
      </c>
      <c r="B10" s="368"/>
      <c r="C10" s="368"/>
      <c r="D10" s="368"/>
      <c r="E10" s="368"/>
      <c r="F10" s="368"/>
      <c r="G10" s="368"/>
      <c r="H10" s="368"/>
      <c r="I10" s="368"/>
      <c r="J10" s="368"/>
      <c r="K10" s="368"/>
      <c r="L10" s="368"/>
      <c r="M10" s="368"/>
      <c r="N10" s="368"/>
      <c r="O10" s="368"/>
      <c r="P10" s="368"/>
      <c r="Q10" s="45"/>
      <c r="R10" s="43"/>
      <c r="S10" s="46"/>
      <c r="T10" s="481"/>
      <c r="U10" s="481"/>
      <c r="V10" s="481"/>
      <c r="W10" s="481"/>
      <c r="X10" s="481"/>
      <c r="Y10" s="481"/>
      <c r="Z10" s="481"/>
      <c r="AA10" s="481"/>
      <c r="AB10" s="481"/>
      <c r="AC10" s="481"/>
      <c r="AD10" s="481"/>
      <c r="AE10" s="481"/>
      <c r="AF10" s="481"/>
      <c r="AG10" s="481"/>
      <c r="AH10" s="481"/>
      <c r="AI10" s="481"/>
      <c r="AJ10" s="481"/>
      <c r="AK10" s="481"/>
      <c r="AL10" s="481"/>
      <c r="AM10" s="481"/>
      <c r="AN10" s="339"/>
      <c r="AO10" s="339"/>
      <c r="AP10" s="339"/>
      <c r="AQ10" s="339"/>
      <c r="AR10" s="339"/>
      <c r="AS10" s="339"/>
      <c r="AT10" s="339"/>
      <c r="AU10" s="339"/>
      <c r="AV10" s="339"/>
      <c r="AW10" s="339"/>
      <c r="AX10" s="339"/>
      <c r="AY10" s="339"/>
      <c r="AZ10" s="339"/>
      <c r="BA10" s="339"/>
      <c r="BB10" s="339"/>
      <c r="BC10" s="339"/>
      <c r="BD10" s="339"/>
      <c r="BE10" s="339"/>
      <c r="BF10" s="339"/>
      <c r="BG10" s="339"/>
    </row>
    <row r="11" spans="1:59" ht="20.100000000000001" customHeight="1" x14ac:dyDescent="0.25">
      <c r="A11" s="557" t="s">
        <v>101</v>
      </c>
      <c r="B11" s="558"/>
      <c r="C11" s="558"/>
      <c r="D11" s="558"/>
      <c r="E11" s="558"/>
      <c r="F11" s="558"/>
      <c r="G11" s="558"/>
      <c r="H11" s="558"/>
      <c r="I11" s="558"/>
      <c r="J11" s="558"/>
      <c r="K11" s="558"/>
      <c r="L11" s="558"/>
      <c r="M11" s="559"/>
      <c r="N11" s="565">
        <f>December!N15</f>
        <v>0</v>
      </c>
      <c r="O11" s="566"/>
      <c r="P11" s="566"/>
      <c r="Q11" s="47"/>
      <c r="R11" s="44"/>
      <c r="S11" s="70"/>
      <c r="T11" s="89" t="s">
        <v>193</v>
      </c>
      <c r="U11" s="482" t="s">
        <v>181</v>
      </c>
      <c r="V11" s="482"/>
      <c r="W11" s="482"/>
      <c r="X11" s="482"/>
      <c r="Y11" s="482"/>
      <c r="Z11" s="482"/>
      <c r="AA11" s="483" t="s">
        <v>182</v>
      </c>
      <c r="AB11" s="483"/>
      <c r="AC11" s="484" t="s">
        <v>210</v>
      </c>
      <c r="AD11" s="484"/>
      <c r="AE11" s="484" t="s">
        <v>200</v>
      </c>
      <c r="AF11" s="484"/>
      <c r="AG11" s="90" t="s">
        <v>193</v>
      </c>
      <c r="AH11" s="485" t="s">
        <v>181</v>
      </c>
      <c r="AI11" s="486"/>
      <c r="AJ11" s="487"/>
      <c r="AK11" s="91" t="s">
        <v>182</v>
      </c>
      <c r="AL11" s="92" t="s">
        <v>210</v>
      </c>
      <c r="AM11" s="92" t="s">
        <v>200</v>
      </c>
      <c r="AN11" s="89" t="s">
        <v>193</v>
      </c>
      <c r="AO11" s="93" t="s">
        <v>181</v>
      </c>
      <c r="AP11" s="94" t="s">
        <v>182</v>
      </c>
      <c r="AQ11" s="95" t="s">
        <v>210</v>
      </c>
      <c r="AR11" s="95" t="s">
        <v>200</v>
      </c>
      <c r="AS11" s="90" t="s">
        <v>193</v>
      </c>
      <c r="AT11" s="96" t="s">
        <v>181</v>
      </c>
      <c r="AU11" s="91" t="s">
        <v>182</v>
      </c>
      <c r="AV11" s="92" t="s">
        <v>210</v>
      </c>
      <c r="AW11" s="92" t="s">
        <v>200</v>
      </c>
      <c r="AX11" s="89" t="s">
        <v>193</v>
      </c>
      <c r="AY11" s="93" t="s">
        <v>181</v>
      </c>
      <c r="AZ11" s="94" t="s">
        <v>182</v>
      </c>
      <c r="BA11" s="95" t="s">
        <v>210</v>
      </c>
      <c r="BB11" s="95" t="s">
        <v>200</v>
      </c>
      <c r="BC11" s="90" t="s">
        <v>193</v>
      </c>
      <c r="BD11" s="96" t="s">
        <v>181</v>
      </c>
      <c r="BE11" s="91" t="s">
        <v>182</v>
      </c>
      <c r="BF11" s="92" t="s">
        <v>210</v>
      </c>
      <c r="BG11" s="92" t="s">
        <v>200</v>
      </c>
    </row>
    <row r="12" spans="1:59" ht="20.100000000000001" customHeight="1" x14ac:dyDescent="0.25">
      <c r="A12" s="415" t="s">
        <v>16</v>
      </c>
      <c r="B12" s="416"/>
      <c r="C12" s="416"/>
      <c r="D12" s="416"/>
      <c r="E12" s="416"/>
      <c r="F12" s="416"/>
      <c r="G12" s="416"/>
      <c r="H12" s="416"/>
      <c r="I12" s="416"/>
      <c r="J12" s="416"/>
      <c r="K12" s="416"/>
      <c r="L12" s="416"/>
      <c r="M12" s="417"/>
      <c r="N12" s="424">
        <v>0</v>
      </c>
      <c r="O12" s="425"/>
      <c r="P12" s="425"/>
      <c r="Q12" s="48"/>
      <c r="R12" s="44"/>
      <c r="S12" s="70"/>
      <c r="T12" s="97">
        <v>1</v>
      </c>
      <c r="U12" s="458"/>
      <c r="V12" s="459"/>
      <c r="W12" s="459"/>
      <c r="X12" s="459"/>
      <c r="Y12" s="459"/>
      <c r="Z12" s="460"/>
      <c r="AA12" s="461">
        <f>AE12-AC12</f>
        <v>0</v>
      </c>
      <c r="AB12" s="461"/>
      <c r="AC12" s="488"/>
      <c r="AD12" s="489"/>
      <c r="AE12" s="462"/>
      <c r="AF12" s="463"/>
      <c r="AG12" s="98">
        <v>17</v>
      </c>
      <c r="AH12" s="464"/>
      <c r="AI12" s="465"/>
      <c r="AJ12" s="466"/>
      <c r="AK12" s="99">
        <f>AM12-AL12</f>
        <v>0</v>
      </c>
      <c r="AL12" s="100"/>
      <c r="AM12" s="100"/>
      <c r="AN12" s="101">
        <v>33</v>
      </c>
      <c r="AO12" s="102"/>
      <c r="AP12" s="103">
        <f>AR12-AQ12</f>
        <v>0</v>
      </c>
      <c r="AQ12" s="104"/>
      <c r="AR12" s="104"/>
      <c r="AS12" s="98">
        <v>49</v>
      </c>
      <c r="AT12" s="105"/>
      <c r="AU12" s="99">
        <f>AW12-AV12</f>
        <v>0</v>
      </c>
      <c r="AV12" s="100"/>
      <c r="AW12" s="100"/>
      <c r="AX12" s="101">
        <v>65</v>
      </c>
      <c r="AY12" s="102"/>
      <c r="AZ12" s="103">
        <f>BB12-BA12</f>
        <v>0</v>
      </c>
      <c r="BA12" s="104"/>
      <c r="BB12" s="104"/>
      <c r="BC12" s="98">
        <v>81</v>
      </c>
      <c r="BD12" s="105"/>
      <c r="BE12" s="99">
        <f>BG12-BF12</f>
        <v>0</v>
      </c>
      <c r="BF12" s="100"/>
      <c r="BG12" s="100"/>
    </row>
    <row r="13" spans="1:59" ht="20.100000000000001" customHeight="1" x14ac:dyDescent="0.25">
      <c r="A13" s="355" t="s">
        <v>37</v>
      </c>
      <c r="B13" s="356"/>
      <c r="C13" s="356"/>
      <c r="D13" s="356"/>
      <c r="E13" s="356"/>
      <c r="F13" s="356"/>
      <c r="G13" s="356"/>
      <c r="H13" s="356"/>
      <c r="I13" s="356"/>
      <c r="J13" s="356"/>
      <c r="K13" s="356"/>
      <c r="L13" s="356"/>
      <c r="M13" s="357"/>
      <c r="N13" s="358">
        <v>0</v>
      </c>
      <c r="O13" s="359"/>
      <c r="P13" s="359"/>
      <c r="Q13" s="578">
        <f>December!N13+N13</f>
        <v>0</v>
      </c>
      <c r="R13" s="579"/>
      <c r="S13" s="579"/>
      <c r="T13" s="97">
        <v>2</v>
      </c>
      <c r="U13" s="458"/>
      <c r="V13" s="459"/>
      <c r="W13" s="459"/>
      <c r="X13" s="459"/>
      <c r="Y13" s="459"/>
      <c r="Z13" s="460"/>
      <c r="AA13" s="461">
        <f t="shared" ref="AA13:AA27" si="0">AE13-AC13</f>
        <v>0</v>
      </c>
      <c r="AB13" s="461"/>
      <c r="AC13" s="476"/>
      <c r="AD13" s="477"/>
      <c r="AE13" s="462"/>
      <c r="AF13" s="463"/>
      <c r="AG13" s="98">
        <v>18</v>
      </c>
      <c r="AH13" s="464"/>
      <c r="AI13" s="465"/>
      <c r="AJ13" s="466"/>
      <c r="AK13" s="99">
        <f t="shared" ref="AK13:AK27" si="1">AM13-AL13</f>
        <v>0</v>
      </c>
      <c r="AL13" s="100"/>
      <c r="AM13" s="100"/>
      <c r="AN13" s="101">
        <v>34</v>
      </c>
      <c r="AO13" s="102"/>
      <c r="AP13" s="103">
        <f t="shared" ref="AP13:AP27" si="2">AR13-AQ13</f>
        <v>0</v>
      </c>
      <c r="AQ13" s="104"/>
      <c r="AR13" s="104"/>
      <c r="AS13" s="98">
        <v>50</v>
      </c>
      <c r="AT13" s="105"/>
      <c r="AU13" s="99">
        <f t="shared" ref="AU13:AU27" si="3">AW13-AV13</f>
        <v>0</v>
      </c>
      <c r="AV13" s="100"/>
      <c r="AW13" s="100"/>
      <c r="AX13" s="101">
        <v>66</v>
      </c>
      <c r="AY13" s="102"/>
      <c r="AZ13" s="103">
        <f t="shared" ref="AZ13:AZ27" si="4">BB13-BA13</f>
        <v>0</v>
      </c>
      <c r="BA13" s="104"/>
      <c r="BB13" s="104"/>
      <c r="BC13" s="98">
        <v>82</v>
      </c>
      <c r="BD13" s="105"/>
      <c r="BE13" s="99">
        <f t="shared" ref="BE13:BE27" si="5">BG13-BF13</f>
        <v>0</v>
      </c>
      <c r="BF13" s="100"/>
      <c r="BG13" s="100"/>
    </row>
    <row r="14" spans="1:59" ht="20.100000000000001" customHeight="1" x14ac:dyDescent="0.25">
      <c r="A14" s="567" t="s">
        <v>5</v>
      </c>
      <c r="B14" s="568"/>
      <c r="C14" s="568"/>
      <c r="D14" s="568"/>
      <c r="E14" s="568"/>
      <c r="F14" s="568"/>
      <c r="G14" s="568"/>
      <c r="H14" s="568"/>
      <c r="I14" s="568"/>
      <c r="J14" s="568"/>
      <c r="K14" s="568"/>
      <c r="L14" s="568"/>
      <c r="M14" s="569"/>
      <c r="N14" s="424">
        <v>0</v>
      </c>
      <c r="O14" s="425"/>
      <c r="P14" s="425"/>
      <c r="Q14" s="48"/>
      <c r="R14" s="44"/>
      <c r="S14" s="70"/>
      <c r="T14" s="97">
        <v>3</v>
      </c>
      <c r="U14" s="458"/>
      <c r="V14" s="459"/>
      <c r="W14" s="459"/>
      <c r="X14" s="459"/>
      <c r="Y14" s="459"/>
      <c r="Z14" s="460"/>
      <c r="AA14" s="461">
        <f t="shared" si="0"/>
        <v>0</v>
      </c>
      <c r="AB14" s="461"/>
      <c r="AC14" s="476"/>
      <c r="AD14" s="477"/>
      <c r="AE14" s="462"/>
      <c r="AF14" s="463"/>
      <c r="AG14" s="98">
        <v>19</v>
      </c>
      <c r="AH14" s="464"/>
      <c r="AI14" s="465"/>
      <c r="AJ14" s="466"/>
      <c r="AK14" s="99">
        <f t="shared" si="1"/>
        <v>0</v>
      </c>
      <c r="AL14" s="100"/>
      <c r="AM14" s="100"/>
      <c r="AN14" s="101">
        <v>35</v>
      </c>
      <c r="AO14" s="102"/>
      <c r="AP14" s="103">
        <f t="shared" si="2"/>
        <v>0</v>
      </c>
      <c r="AQ14" s="104"/>
      <c r="AR14" s="104"/>
      <c r="AS14" s="98">
        <v>51</v>
      </c>
      <c r="AT14" s="105"/>
      <c r="AU14" s="99">
        <f t="shared" si="3"/>
        <v>0</v>
      </c>
      <c r="AV14" s="100"/>
      <c r="AW14" s="100"/>
      <c r="AX14" s="101">
        <v>67</v>
      </c>
      <c r="AY14" s="102"/>
      <c r="AZ14" s="103">
        <f t="shared" si="4"/>
        <v>0</v>
      </c>
      <c r="BA14" s="104"/>
      <c r="BB14" s="104"/>
      <c r="BC14" s="98">
        <v>83</v>
      </c>
      <c r="BD14" s="105"/>
      <c r="BE14" s="99">
        <f t="shared" si="5"/>
        <v>0</v>
      </c>
      <c r="BF14" s="100"/>
      <c r="BG14" s="100"/>
    </row>
    <row r="15" spans="1:59" ht="20.100000000000001" customHeight="1" thickBot="1" x14ac:dyDescent="0.3">
      <c r="A15" s="433" t="s">
        <v>6</v>
      </c>
      <c r="B15" s="434"/>
      <c r="C15" s="434"/>
      <c r="D15" s="434"/>
      <c r="E15" s="434"/>
      <c r="F15" s="434"/>
      <c r="G15" s="434"/>
      <c r="H15" s="434"/>
      <c r="I15" s="434"/>
      <c r="J15" s="434"/>
      <c r="K15" s="434"/>
      <c r="L15" s="434"/>
      <c r="M15" s="435"/>
      <c r="N15" s="436">
        <f>N11+N12-N14</f>
        <v>0</v>
      </c>
      <c r="O15" s="437"/>
      <c r="P15" s="437"/>
      <c r="Q15" s="30"/>
      <c r="R15" s="49"/>
      <c r="S15" s="71"/>
      <c r="T15" s="97">
        <v>4</v>
      </c>
      <c r="U15" s="458"/>
      <c r="V15" s="459"/>
      <c r="W15" s="459"/>
      <c r="X15" s="459"/>
      <c r="Y15" s="459"/>
      <c r="Z15" s="460"/>
      <c r="AA15" s="461">
        <f t="shared" si="0"/>
        <v>0</v>
      </c>
      <c r="AB15" s="461"/>
      <c r="AC15" s="462"/>
      <c r="AD15" s="463"/>
      <c r="AE15" s="462"/>
      <c r="AF15" s="463"/>
      <c r="AG15" s="98">
        <v>20</v>
      </c>
      <c r="AH15" s="464"/>
      <c r="AI15" s="465"/>
      <c r="AJ15" s="466"/>
      <c r="AK15" s="99">
        <f t="shared" si="1"/>
        <v>0</v>
      </c>
      <c r="AL15" s="100"/>
      <c r="AM15" s="100"/>
      <c r="AN15" s="101">
        <v>36</v>
      </c>
      <c r="AO15" s="102"/>
      <c r="AP15" s="103">
        <f t="shared" si="2"/>
        <v>0</v>
      </c>
      <c r="AQ15" s="104"/>
      <c r="AR15" s="104"/>
      <c r="AS15" s="98">
        <v>52</v>
      </c>
      <c r="AT15" s="105"/>
      <c r="AU15" s="99">
        <f t="shared" si="3"/>
        <v>0</v>
      </c>
      <c r="AV15" s="100"/>
      <c r="AW15" s="100"/>
      <c r="AX15" s="101">
        <v>68</v>
      </c>
      <c r="AY15" s="102"/>
      <c r="AZ15" s="103">
        <f t="shared" si="4"/>
        <v>0</v>
      </c>
      <c r="BA15" s="104"/>
      <c r="BB15" s="104"/>
      <c r="BC15" s="98">
        <v>84</v>
      </c>
      <c r="BD15" s="105"/>
      <c r="BE15" s="99">
        <f t="shared" si="5"/>
        <v>0</v>
      </c>
      <c r="BF15" s="100"/>
      <c r="BG15" s="100"/>
    </row>
    <row r="16" spans="1:59" ht="20.100000000000001" customHeight="1" thickTop="1" thickBot="1" x14ac:dyDescent="0.3">
      <c r="A16" s="368" t="s">
        <v>97</v>
      </c>
      <c r="B16" s="368"/>
      <c r="C16" s="368"/>
      <c r="D16" s="368"/>
      <c r="E16" s="368"/>
      <c r="F16" s="368"/>
      <c r="G16" s="368"/>
      <c r="H16" s="368"/>
      <c r="I16" s="368"/>
      <c r="J16" s="368"/>
      <c r="K16" s="368"/>
      <c r="L16" s="368"/>
      <c r="M16" s="368"/>
      <c r="N16" s="368"/>
      <c r="O16" s="368"/>
      <c r="P16" s="368"/>
      <c r="Q16" s="582" t="s">
        <v>110</v>
      </c>
      <c r="R16" s="582"/>
      <c r="S16" s="582"/>
      <c r="T16" s="97">
        <v>5</v>
      </c>
      <c r="U16" s="458"/>
      <c r="V16" s="459"/>
      <c r="W16" s="459"/>
      <c r="X16" s="459"/>
      <c r="Y16" s="459"/>
      <c r="Z16" s="460"/>
      <c r="AA16" s="461">
        <f t="shared" si="0"/>
        <v>0</v>
      </c>
      <c r="AB16" s="461"/>
      <c r="AC16" s="462"/>
      <c r="AD16" s="463"/>
      <c r="AE16" s="462"/>
      <c r="AF16" s="463"/>
      <c r="AG16" s="98">
        <v>21</v>
      </c>
      <c r="AH16" s="464"/>
      <c r="AI16" s="465"/>
      <c r="AJ16" s="466"/>
      <c r="AK16" s="99">
        <f t="shared" si="1"/>
        <v>0</v>
      </c>
      <c r="AL16" s="100"/>
      <c r="AM16" s="100"/>
      <c r="AN16" s="101">
        <v>37</v>
      </c>
      <c r="AO16" s="102"/>
      <c r="AP16" s="103">
        <f t="shared" si="2"/>
        <v>0</v>
      </c>
      <c r="AQ16" s="104"/>
      <c r="AR16" s="104"/>
      <c r="AS16" s="98">
        <v>53</v>
      </c>
      <c r="AT16" s="105"/>
      <c r="AU16" s="99">
        <f t="shared" si="3"/>
        <v>0</v>
      </c>
      <c r="AV16" s="100"/>
      <c r="AW16" s="100"/>
      <c r="AX16" s="101">
        <v>69</v>
      </c>
      <c r="AY16" s="102"/>
      <c r="AZ16" s="103">
        <f t="shared" si="4"/>
        <v>0</v>
      </c>
      <c r="BA16" s="104"/>
      <c r="BB16" s="104"/>
      <c r="BC16" s="98">
        <v>85</v>
      </c>
      <c r="BD16" s="105"/>
      <c r="BE16" s="99">
        <f t="shared" si="5"/>
        <v>0</v>
      </c>
      <c r="BF16" s="100"/>
      <c r="BG16" s="100"/>
    </row>
    <row r="17" spans="1:59" ht="20.100000000000001" customHeight="1" thickTop="1" x14ac:dyDescent="0.25">
      <c r="A17" s="400" t="s">
        <v>104</v>
      </c>
      <c r="B17" s="401"/>
      <c r="C17" s="401"/>
      <c r="D17" s="401"/>
      <c r="E17" s="401"/>
      <c r="F17" s="401"/>
      <c r="G17" s="401"/>
      <c r="H17" s="401"/>
      <c r="I17" s="401"/>
      <c r="J17" s="401"/>
      <c r="K17" s="401"/>
      <c r="L17" s="401"/>
      <c r="M17" s="426"/>
      <c r="N17" s="427">
        <v>0</v>
      </c>
      <c r="O17" s="428"/>
      <c r="P17" s="429"/>
      <c r="Q17" s="551">
        <f>December!Q17+N17</f>
        <v>0</v>
      </c>
      <c r="R17" s="552"/>
      <c r="S17" s="552"/>
      <c r="T17" s="97">
        <v>6</v>
      </c>
      <c r="U17" s="458"/>
      <c r="V17" s="459"/>
      <c r="W17" s="459"/>
      <c r="X17" s="459"/>
      <c r="Y17" s="459"/>
      <c r="Z17" s="460"/>
      <c r="AA17" s="461">
        <f t="shared" si="0"/>
        <v>0</v>
      </c>
      <c r="AB17" s="461"/>
      <c r="AC17" s="462"/>
      <c r="AD17" s="463"/>
      <c r="AE17" s="462"/>
      <c r="AF17" s="463"/>
      <c r="AG17" s="98">
        <v>22</v>
      </c>
      <c r="AH17" s="464"/>
      <c r="AI17" s="465"/>
      <c r="AJ17" s="466"/>
      <c r="AK17" s="99">
        <f t="shared" si="1"/>
        <v>0</v>
      </c>
      <c r="AL17" s="100"/>
      <c r="AM17" s="100"/>
      <c r="AN17" s="101">
        <v>38</v>
      </c>
      <c r="AO17" s="102"/>
      <c r="AP17" s="103">
        <f t="shared" si="2"/>
        <v>0</v>
      </c>
      <c r="AQ17" s="104"/>
      <c r="AR17" s="104"/>
      <c r="AS17" s="98">
        <v>54</v>
      </c>
      <c r="AT17" s="105"/>
      <c r="AU17" s="99">
        <f t="shared" si="3"/>
        <v>0</v>
      </c>
      <c r="AV17" s="100"/>
      <c r="AW17" s="100"/>
      <c r="AX17" s="101">
        <v>70</v>
      </c>
      <c r="AY17" s="102"/>
      <c r="AZ17" s="103">
        <f t="shared" si="4"/>
        <v>0</v>
      </c>
      <c r="BA17" s="104"/>
      <c r="BB17" s="104"/>
      <c r="BC17" s="98">
        <v>86</v>
      </c>
      <c r="BD17" s="105"/>
      <c r="BE17" s="99">
        <f t="shared" si="5"/>
        <v>0</v>
      </c>
      <c r="BF17" s="100"/>
      <c r="BG17" s="100"/>
    </row>
    <row r="18" spans="1:59" ht="20.100000000000001" customHeight="1" x14ac:dyDescent="0.25">
      <c r="A18" s="430" t="s">
        <v>108</v>
      </c>
      <c r="B18" s="431"/>
      <c r="C18" s="431"/>
      <c r="D18" s="431"/>
      <c r="E18" s="431"/>
      <c r="F18" s="431"/>
      <c r="G18" s="431"/>
      <c r="H18" s="431"/>
      <c r="I18" s="431"/>
      <c r="J18" s="431"/>
      <c r="K18" s="431"/>
      <c r="L18" s="431"/>
      <c r="M18" s="432"/>
      <c r="N18" s="421">
        <v>0</v>
      </c>
      <c r="O18" s="422"/>
      <c r="P18" s="423"/>
      <c r="Q18" s="553">
        <f>December!Q18+N18</f>
        <v>0</v>
      </c>
      <c r="R18" s="554"/>
      <c r="S18" s="554"/>
      <c r="T18" s="97">
        <v>7</v>
      </c>
      <c r="U18" s="458"/>
      <c r="V18" s="459"/>
      <c r="W18" s="459"/>
      <c r="X18" s="459"/>
      <c r="Y18" s="459"/>
      <c r="Z18" s="460"/>
      <c r="AA18" s="461">
        <f t="shared" si="0"/>
        <v>0</v>
      </c>
      <c r="AB18" s="461"/>
      <c r="AC18" s="462"/>
      <c r="AD18" s="463"/>
      <c r="AE18" s="462"/>
      <c r="AF18" s="463"/>
      <c r="AG18" s="98">
        <v>23</v>
      </c>
      <c r="AH18" s="464"/>
      <c r="AI18" s="465"/>
      <c r="AJ18" s="466"/>
      <c r="AK18" s="99">
        <f t="shared" si="1"/>
        <v>0</v>
      </c>
      <c r="AL18" s="100"/>
      <c r="AM18" s="100"/>
      <c r="AN18" s="101">
        <v>39</v>
      </c>
      <c r="AO18" s="102"/>
      <c r="AP18" s="103">
        <f t="shared" si="2"/>
        <v>0</v>
      </c>
      <c r="AQ18" s="104"/>
      <c r="AR18" s="104"/>
      <c r="AS18" s="98">
        <v>55</v>
      </c>
      <c r="AT18" s="105"/>
      <c r="AU18" s="99">
        <f t="shared" si="3"/>
        <v>0</v>
      </c>
      <c r="AV18" s="100"/>
      <c r="AW18" s="100"/>
      <c r="AX18" s="101">
        <v>71</v>
      </c>
      <c r="AY18" s="102"/>
      <c r="AZ18" s="103">
        <f t="shared" si="4"/>
        <v>0</v>
      </c>
      <c r="BA18" s="104"/>
      <c r="BB18" s="104"/>
      <c r="BC18" s="98">
        <v>87</v>
      </c>
      <c r="BD18" s="105"/>
      <c r="BE18" s="99">
        <f t="shared" si="5"/>
        <v>0</v>
      </c>
      <c r="BF18" s="100"/>
      <c r="BG18" s="100"/>
    </row>
    <row r="19" spans="1:59" ht="20.100000000000001" customHeight="1" x14ac:dyDescent="0.25">
      <c r="A19" s="430" t="s">
        <v>90</v>
      </c>
      <c r="B19" s="431"/>
      <c r="C19" s="431"/>
      <c r="D19" s="431"/>
      <c r="E19" s="431"/>
      <c r="F19" s="431"/>
      <c r="G19" s="431"/>
      <c r="H19" s="431"/>
      <c r="I19" s="431"/>
      <c r="J19" s="431"/>
      <c r="K19" s="431"/>
      <c r="L19" s="431"/>
      <c r="M19" s="432"/>
      <c r="N19" s="421">
        <v>0</v>
      </c>
      <c r="O19" s="422"/>
      <c r="P19" s="423"/>
      <c r="Q19" s="551">
        <f>December!Q19+N19</f>
        <v>0</v>
      </c>
      <c r="R19" s="552"/>
      <c r="S19" s="552"/>
      <c r="T19" s="97">
        <v>8</v>
      </c>
      <c r="U19" s="458"/>
      <c r="V19" s="459"/>
      <c r="W19" s="459"/>
      <c r="X19" s="459"/>
      <c r="Y19" s="459"/>
      <c r="Z19" s="460"/>
      <c r="AA19" s="461">
        <f t="shared" si="0"/>
        <v>0</v>
      </c>
      <c r="AB19" s="461"/>
      <c r="AC19" s="462"/>
      <c r="AD19" s="463"/>
      <c r="AE19" s="462"/>
      <c r="AF19" s="463"/>
      <c r="AG19" s="98">
        <v>24</v>
      </c>
      <c r="AH19" s="464"/>
      <c r="AI19" s="465"/>
      <c r="AJ19" s="466"/>
      <c r="AK19" s="99">
        <f t="shared" si="1"/>
        <v>0</v>
      </c>
      <c r="AL19" s="100"/>
      <c r="AM19" s="100"/>
      <c r="AN19" s="101">
        <v>40</v>
      </c>
      <c r="AO19" s="102"/>
      <c r="AP19" s="103">
        <f t="shared" si="2"/>
        <v>0</v>
      </c>
      <c r="AQ19" s="104"/>
      <c r="AR19" s="104"/>
      <c r="AS19" s="98">
        <v>56</v>
      </c>
      <c r="AT19" s="105"/>
      <c r="AU19" s="99">
        <f t="shared" si="3"/>
        <v>0</v>
      </c>
      <c r="AV19" s="100"/>
      <c r="AW19" s="100"/>
      <c r="AX19" s="101">
        <v>72</v>
      </c>
      <c r="AY19" s="102"/>
      <c r="AZ19" s="103">
        <f t="shared" si="4"/>
        <v>0</v>
      </c>
      <c r="BA19" s="104"/>
      <c r="BB19" s="104"/>
      <c r="BC19" s="98">
        <v>88</v>
      </c>
      <c r="BD19" s="105"/>
      <c r="BE19" s="99">
        <f t="shared" si="5"/>
        <v>0</v>
      </c>
      <c r="BF19" s="100"/>
      <c r="BG19" s="100"/>
    </row>
    <row r="20" spans="1:59" ht="20.100000000000001" customHeight="1" thickBot="1" x14ac:dyDescent="0.3">
      <c r="A20" s="394" t="s">
        <v>92</v>
      </c>
      <c r="B20" s="395"/>
      <c r="C20" s="395"/>
      <c r="D20" s="395"/>
      <c r="E20" s="395"/>
      <c r="F20" s="395"/>
      <c r="G20" s="395"/>
      <c r="H20" s="395"/>
      <c r="I20" s="395"/>
      <c r="J20" s="395"/>
      <c r="K20" s="395"/>
      <c r="L20" s="395"/>
      <c r="M20" s="396"/>
      <c r="N20" s="397">
        <v>0</v>
      </c>
      <c r="O20" s="398"/>
      <c r="P20" s="399"/>
      <c r="Q20" s="553">
        <f>December!Q20+N20</f>
        <v>0</v>
      </c>
      <c r="R20" s="554"/>
      <c r="S20" s="554"/>
      <c r="T20" s="97">
        <v>9</v>
      </c>
      <c r="U20" s="458"/>
      <c r="V20" s="459"/>
      <c r="W20" s="459"/>
      <c r="X20" s="459"/>
      <c r="Y20" s="459"/>
      <c r="Z20" s="460"/>
      <c r="AA20" s="461">
        <f t="shared" si="0"/>
        <v>0</v>
      </c>
      <c r="AB20" s="461"/>
      <c r="AC20" s="462"/>
      <c r="AD20" s="463"/>
      <c r="AE20" s="462"/>
      <c r="AF20" s="463"/>
      <c r="AG20" s="98">
        <v>25</v>
      </c>
      <c r="AH20" s="464"/>
      <c r="AI20" s="465"/>
      <c r="AJ20" s="466"/>
      <c r="AK20" s="99">
        <f t="shared" si="1"/>
        <v>0</v>
      </c>
      <c r="AL20" s="100"/>
      <c r="AM20" s="100"/>
      <c r="AN20" s="101">
        <v>41</v>
      </c>
      <c r="AO20" s="102"/>
      <c r="AP20" s="103">
        <f t="shared" si="2"/>
        <v>0</v>
      </c>
      <c r="AQ20" s="104"/>
      <c r="AR20" s="104"/>
      <c r="AS20" s="98">
        <v>57</v>
      </c>
      <c r="AT20" s="105"/>
      <c r="AU20" s="99">
        <f t="shared" si="3"/>
        <v>0</v>
      </c>
      <c r="AV20" s="100"/>
      <c r="AW20" s="100"/>
      <c r="AX20" s="101">
        <v>73</v>
      </c>
      <c r="AY20" s="102"/>
      <c r="AZ20" s="103">
        <f t="shared" si="4"/>
        <v>0</v>
      </c>
      <c r="BA20" s="104"/>
      <c r="BB20" s="104"/>
      <c r="BC20" s="98">
        <v>89</v>
      </c>
      <c r="BD20" s="105"/>
      <c r="BE20" s="99">
        <f t="shared" si="5"/>
        <v>0</v>
      </c>
      <c r="BF20" s="100"/>
      <c r="BG20" s="100"/>
    </row>
    <row r="21" spans="1:59" ht="20.100000000000001" customHeight="1" thickTop="1" x14ac:dyDescent="0.25">
      <c r="A21" s="549" t="s">
        <v>98</v>
      </c>
      <c r="B21" s="549"/>
      <c r="C21" s="549"/>
      <c r="D21" s="549"/>
      <c r="E21" s="549"/>
      <c r="F21" s="549"/>
      <c r="G21" s="549"/>
      <c r="H21" s="549"/>
      <c r="I21" s="549"/>
      <c r="J21" s="549"/>
      <c r="K21" s="549"/>
      <c r="L21" s="549"/>
      <c r="M21" s="549"/>
      <c r="N21" s="58"/>
      <c r="O21" s="58"/>
      <c r="P21" s="58"/>
      <c r="Q21" s="555"/>
      <c r="R21" s="556"/>
      <c r="S21" s="556"/>
      <c r="T21" s="97">
        <v>10</v>
      </c>
      <c r="U21" s="458"/>
      <c r="V21" s="459"/>
      <c r="W21" s="459"/>
      <c r="X21" s="459"/>
      <c r="Y21" s="459"/>
      <c r="Z21" s="460"/>
      <c r="AA21" s="461">
        <f t="shared" si="0"/>
        <v>0</v>
      </c>
      <c r="AB21" s="461"/>
      <c r="AC21" s="462"/>
      <c r="AD21" s="463"/>
      <c r="AE21" s="462"/>
      <c r="AF21" s="463"/>
      <c r="AG21" s="98">
        <v>26</v>
      </c>
      <c r="AH21" s="464"/>
      <c r="AI21" s="465"/>
      <c r="AJ21" s="466"/>
      <c r="AK21" s="99">
        <f t="shared" si="1"/>
        <v>0</v>
      </c>
      <c r="AL21" s="100"/>
      <c r="AM21" s="100"/>
      <c r="AN21" s="101">
        <v>42</v>
      </c>
      <c r="AO21" s="102"/>
      <c r="AP21" s="103">
        <f t="shared" si="2"/>
        <v>0</v>
      </c>
      <c r="AQ21" s="104"/>
      <c r="AR21" s="104"/>
      <c r="AS21" s="98">
        <v>58</v>
      </c>
      <c r="AT21" s="105"/>
      <c r="AU21" s="99">
        <f t="shared" si="3"/>
        <v>0</v>
      </c>
      <c r="AV21" s="100"/>
      <c r="AW21" s="100"/>
      <c r="AX21" s="101">
        <v>74</v>
      </c>
      <c r="AY21" s="102"/>
      <c r="AZ21" s="103">
        <f t="shared" si="4"/>
        <v>0</v>
      </c>
      <c r="BA21" s="104"/>
      <c r="BB21" s="104"/>
      <c r="BC21" s="98">
        <v>90</v>
      </c>
      <c r="BD21" s="105"/>
      <c r="BE21" s="99">
        <f t="shared" si="5"/>
        <v>0</v>
      </c>
      <c r="BF21" s="100"/>
      <c r="BG21" s="100"/>
    </row>
    <row r="22" spans="1:59" ht="20.100000000000001" customHeight="1" x14ac:dyDescent="0.25">
      <c r="A22" s="430" t="s">
        <v>94</v>
      </c>
      <c r="B22" s="431"/>
      <c r="C22" s="431"/>
      <c r="D22" s="431"/>
      <c r="E22" s="431"/>
      <c r="F22" s="431"/>
      <c r="G22" s="431"/>
      <c r="H22" s="431"/>
      <c r="I22" s="431"/>
      <c r="J22" s="431"/>
      <c r="K22" s="431"/>
      <c r="L22" s="431"/>
      <c r="M22" s="432"/>
      <c r="N22" s="358">
        <v>0</v>
      </c>
      <c r="O22" s="359"/>
      <c r="P22" s="457"/>
      <c r="Q22" s="551">
        <f>December!Q22+N22</f>
        <v>0</v>
      </c>
      <c r="R22" s="552"/>
      <c r="S22" s="552"/>
      <c r="T22" s="97">
        <v>11</v>
      </c>
      <c r="U22" s="458"/>
      <c r="V22" s="459"/>
      <c r="W22" s="459"/>
      <c r="X22" s="459"/>
      <c r="Y22" s="459"/>
      <c r="Z22" s="460"/>
      <c r="AA22" s="461">
        <f t="shared" si="0"/>
        <v>0</v>
      </c>
      <c r="AB22" s="461"/>
      <c r="AC22" s="462"/>
      <c r="AD22" s="463"/>
      <c r="AE22" s="462"/>
      <c r="AF22" s="463"/>
      <c r="AG22" s="98">
        <v>27</v>
      </c>
      <c r="AH22" s="464"/>
      <c r="AI22" s="465"/>
      <c r="AJ22" s="466"/>
      <c r="AK22" s="99">
        <f t="shared" si="1"/>
        <v>0</v>
      </c>
      <c r="AL22" s="100"/>
      <c r="AM22" s="100"/>
      <c r="AN22" s="101">
        <v>43</v>
      </c>
      <c r="AO22" s="102"/>
      <c r="AP22" s="103">
        <f t="shared" si="2"/>
        <v>0</v>
      </c>
      <c r="AQ22" s="104"/>
      <c r="AR22" s="104"/>
      <c r="AS22" s="98">
        <v>59</v>
      </c>
      <c r="AT22" s="105"/>
      <c r="AU22" s="99">
        <f t="shared" si="3"/>
        <v>0</v>
      </c>
      <c r="AV22" s="100"/>
      <c r="AW22" s="100"/>
      <c r="AX22" s="101">
        <v>75</v>
      </c>
      <c r="AY22" s="102"/>
      <c r="AZ22" s="103">
        <f t="shared" si="4"/>
        <v>0</v>
      </c>
      <c r="BA22" s="104"/>
      <c r="BB22" s="104"/>
      <c r="BC22" s="98">
        <v>91</v>
      </c>
      <c r="BD22" s="105"/>
      <c r="BE22" s="99">
        <f t="shared" si="5"/>
        <v>0</v>
      </c>
      <c r="BF22" s="100"/>
      <c r="BG22" s="100"/>
    </row>
    <row r="23" spans="1:59" ht="20.100000000000001" customHeight="1" x14ac:dyDescent="0.25">
      <c r="A23" s="430" t="s">
        <v>95</v>
      </c>
      <c r="B23" s="431"/>
      <c r="C23" s="431"/>
      <c r="D23" s="431"/>
      <c r="E23" s="431"/>
      <c r="F23" s="431"/>
      <c r="G23" s="431"/>
      <c r="H23" s="431"/>
      <c r="I23" s="431"/>
      <c r="J23" s="431"/>
      <c r="K23" s="431"/>
      <c r="L23" s="431"/>
      <c r="M23" s="432"/>
      <c r="N23" s="358">
        <v>0</v>
      </c>
      <c r="O23" s="359"/>
      <c r="P23" s="457"/>
      <c r="Q23" s="553">
        <f>December!Q23+N23</f>
        <v>0</v>
      </c>
      <c r="R23" s="554"/>
      <c r="S23" s="554"/>
      <c r="T23" s="97">
        <v>12</v>
      </c>
      <c r="U23" s="458"/>
      <c r="V23" s="459"/>
      <c r="W23" s="459"/>
      <c r="X23" s="459"/>
      <c r="Y23" s="459"/>
      <c r="Z23" s="460"/>
      <c r="AA23" s="461">
        <f t="shared" si="0"/>
        <v>0</v>
      </c>
      <c r="AB23" s="461"/>
      <c r="AC23" s="462"/>
      <c r="AD23" s="463"/>
      <c r="AE23" s="462"/>
      <c r="AF23" s="463"/>
      <c r="AG23" s="98">
        <v>28</v>
      </c>
      <c r="AH23" s="464"/>
      <c r="AI23" s="465"/>
      <c r="AJ23" s="466"/>
      <c r="AK23" s="99">
        <f t="shared" si="1"/>
        <v>0</v>
      </c>
      <c r="AL23" s="100"/>
      <c r="AM23" s="100"/>
      <c r="AN23" s="101">
        <v>44</v>
      </c>
      <c r="AO23" s="102"/>
      <c r="AP23" s="103">
        <f t="shared" si="2"/>
        <v>0</v>
      </c>
      <c r="AQ23" s="104"/>
      <c r="AR23" s="104"/>
      <c r="AS23" s="98">
        <v>60</v>
      </c>
      <c r="AT23" s="105"/>
      <c r="AU23" s="99">
        <f t="shared" si="3"/>
        <v>0</v>
      </c>
      <c r="AV23" s="100"/>
      <c r="AW23" s="100"/>
      <c r="AX23" s="101">
        <v>76</v>
      </c>
      <c r="AY23" s="102"/>
      <c r="AZ23" s="103">
        <f t="shared" si="4"/>
        <v>0</v>
      </c>
      <c r="BA23" s="104"/>
      <c r="BB23" s="104"/>
      <c r="BC23" s="98">
        <v>92</v>
      </c>
      <c r="BD23" s="105"/>
      <c r="BE23" s="99">
        <f t="shared" si="5"/>
        <v>0</v>
      </c>
      <c r="BF23" s="100"/>
      <c r="BG23" s="100"/>
    </row>
    <row r="24" spans="1:59" ht="20.100000000000001" customHeight="1" x14ac:dyDescent="0.25">
      <c r="A24" s="438" t="s">
        <v>93</v>
      </c>
      <c r="B24" s="439"/>
      <c r="C24" s="439"/>
      <c r="D24" s="439"/>
      <c r="E24" s="439"/>
      <c r="F24" s="439"/>
      <c r="G24" s="439"/>
      <c r="H24" s="439"/>
      <c r="I24" s="439"/>
      <c r="J24" s="439"/>
      <c r="K24" s="439"/>
      <c r="L24" s="439"/>
      <c r="M24" s="440"/>
      <c r="N24" s="441">
        <v>0</v>
      </c>
      <c r="O24" s="442"/>
      <c r="P24" s="443"/>
      <c r="Q24" s="551">
        <f>December!Q24+N24</f>
        <v>0</v>
      </c>
      <c r="R24" s="552"/>
      <c r="S24" s="552"/>
      <c r="T24" s="97">
        <v>13</v>
      </c>
      <c r="U24" s="458"/>
      <c r="V24" s="459"/>
      <c r="W24" s="459"/>
      <c r="X24" s="459"/>
      <c r="Y24" s="459"/>
      <c r="Z24" s="460"/>
      <c r="AA24" s="461">
        <f t="shared" si="0"/>
        <v>0</v>
      </c>
      <c r="AB24" s="461"/>
      <c r="AC24" s="462"/>
      <c r="AD24" s="463"/>
      <c r="AE24" s="462"/>
      <c r="AF24" s="463"/>
      <c r="AG24" s="98">
        <v>29</v>
      </c>
      <c r="AH24" s="464"/>
      <c r="AI24" s="465"/>
      <c r="AJ24" s="466"/>
      <c r="AK24" s="99">
        <f t="shared" si="1"/>
        <v>0</v>
      </c>
      <c r="AL24" s="100"/>
      <c r="AM24" s="100"/>
      <c r="AN24" s="101">
        <v>45</v>
      </c>
      <c r="AO24" s="102"/>
      <c r="AP24" s="103">
        <f t="shared" si="2"/>
        <v>0</v>
      </c>
      <c r="AQ24" s="104"/>
      <c r="AR24" s="104"/>
      <c r="AS24" s="98">
        <v>61</v>
      </c>
      <c r="AT24" s="105"/>
      <c r="AU24" s="99">
        <f t="shared" si="3"/>
        <v>0</v>
      </c>
      <c r="AV24" s="100"/>
      <c r="AW24" s="100"/>
      <c r="AX24" s="101">
        <v>77</v>
      </c>
      <c r="AY24" s="102"/>
      <c r="AZ24" s="103">
        <f t="shared" si="4"/>
        <v>0</v>
      </c>
      <c r="BA24" s="104"/>
      <c r="BB24" s="104"/>
      <c r="BC24" s="98">
        <v>93</v>
      </c>
      <c r="BD24" s="105"/>
      <c r="BE24" s="99">
        <f t="shared" si="5"/>
        <v>0</v>
      </c>
      <c r="BF24" s="100"/>
      <c r="BG24" s="100"/>
    </row>
    <row r="25" spans="1:59" ht="20.100000000000001" customHeight="1" thickBot="1" x14ac:dyDescent="0.3">
      <c r="A25" s="550" t="s">
        <v>109</v>
      </c>
      <c r="B25" s="550"/>
      <c r="C25" s="550"/>
      <c r="D25" s="550"/>
      <c r="E25" s="550"/>
      <c r="F25" s="550"/>
      <c r="G25" s="550"/>
      <c r="H25" s="550"/>
      <c r="I25" s="550"/>
      <c r="J25" s="550"/>
      <c r="K25" s="550"/>
      <c r="L25" s="550"/>
      <c r="M25" s="550"/>
      <c r="N25" s="58"/>
      <c r="O25" s="58"/>
      <c r="P25" s="58"/>
      <c r="Q25" s="563"/>
      <c r="R25" s="563"/>
      <c r="S25" s="563"/>
      <c r="T25" s="97">
        <v>14</v>
      </c>
      <c r="U25" s="458"/>
      <c r="V25" s="459"/>
      <c r="W25" s="459"/>
      <c r="X25" s="459"/>
      <c r="Y25" s="459"/>
      <c r="Z25" s="460"/>
      <c r="AA25" s="461">
        <f t="shared" si="0"/>
        <v>0</v>
      </c>
      <c r="AB25" s="461"/>
      <c r="AC25" s="462"/>
      <c r="AD25" s="463"/>
      <c r="AE25" s="462"/>
      <c r="AF25" s="463"/>
      <c r="AG25" s="98">
        <v>30</v>
      </c>
      <c r="AH25" s="464"/>
      <c r="AI25" s="465"/>
      <c r="AJ25" s="466"/>
      <c r="AK25" s="99">
        <f t="shared" si="1"/>
        <v>0</v>
      </c>
      <c r="AL25" s="100"/>
      <c r="AM25" s="100"/>
      <c r="AN25" s="101">
        <v>46</v>
      </c>
      <c r="AO25" s="102"/>
      <c r="AP25" s="103">
        <f t="shared" si="2"/>
        <v>0</v>
      </c>
      <c r="AQ25" s="104"/>
      <c r="AR25" s="104"/>
      <c r="AS25" s="98">
        <v>62</v>
      </c>
      <c r="AT25" s="105"/>
      <c r="AU25" s="99">
        <f t="shared" si="3"/>
        <v>0</v>
      </c>
      <c r="AV25" s="100"/>
      <c r="AW25" s="100"/>
      <c r="AX25" s="101">
        <v>78</v>
      </c>
      <c r="AY25" s="102"/>
      <c r="AZ25" s="103">
        <f t="shared" si="4"/>
        <v>0</v>
      </c>
      <c r="BA25" s="104"/>
      <c r="BB25" s="104"/>
      <c r="BC25" s="98">
        <v>94</v>
      </c>
      <c r="BD25" s="105"/>
      <c r="BE25" s="99">
        <f t="shared" si="5"/>
        <v>0</v>
      </c>
      <c r="BF25" s="100"/>
      <c r="BG25" s="100"/>
    </row>
    <row r="26" spans="1:59" ht="20.100000000000001" customHeight="1" thickTop="1" x14ac:dyDescent="0.25">
      <c r="A26" s="400" t="s">
        <v>105</v>
      </c>
      <c r="B26" s="401"/>
      <c r="C26" s="401"/>
      <c r="D26" s="401"/>
      <c r="E26" s="401"/>
      <c r="F26" s="401"/>
      <c r="G26" s="401"/>
      <c r="H26" s="401"/>
      <c r="I26" s="401"/>
      <c r="J26" s="401"/>
      <c r="K26" s="401"/>
      <c r="L26" s="401"/>
      <c r="M26" s="402"/>
      <c r="N26" s="403">
        <v>0</v>
      </c>
      <c r="O26" s="404"/>
      <c r="P26" s="405"/>
      <c r="Q26" s="553">
        <f>December!Q26+N26</f>
        <v>0</v>
      </c>
      <c r="R26" s="554"/>
      <c r="S26" s="554"/>
      <c r="T26" s="97">
        <v>15</v>
      </c>
      <c r="U26" s="458"/>
      <c r="V26" s="459"/>
      <c r="W26" s="459"/>
      <c r="X26" s="459"/>
      <c r="Y26" s="459"/>
      <c r="Z26" s="460"/>
      <c r="AA26" s="461">
        <f t="shared" si="0"/>
        <v>0</v>
      </c>
      <c r="AB26" s="461"/>
      <c r="AC26" s="462"/>
      <c r="AD26" s="463"/>
      <c r="AE26" s="462"/>
      <c r="AF26" s="463"/>
      <c r="AG26" s="98">
        <v>31</v>
      </c>
      <c r="AH26" s="464"/>
      <c r="AI26" s="465"/>
      <c r="AJ26" s="466"/>
      <c r="AK26" s="99">
        <f t="shared" si="1"/>
        <v>0</v>
      </c>
      <c r="AL26" s="100"/>
      <c r="AM26" s="100"/>
      <c r="AN26" s="101">
        <v>47</v>
      </c>
      <c r="AO26" s="102"/>
      <c r="AP26" s="103">
        <f t="shared" si="2"/>
        <v>0</v>
      </c>
      <c r="AQ26" s="104"/>
      <c r="AR26" s="104"/>
      <c r="AS26" s="98">
        <v>63</v>
      </c>
      <c r="AT26" s="105"/>
      <c r="AU26" s="99">
        <f t="shared" si="3"/>
        <v>0</v>
      </c>
      <c r="AV26" s="100"/>
      <c r="AW26" s="100"/>
      <c r="AX26" s="101">
        <v>79</v>
      </c>
      <c r="AY26" s="102"/>
      <c r="AZ26" s="103">
        <f t="shared" si="4"/>
        <v>0</v>
      </c>
      <c r="BA26" s="104"/>
      <c r="BB26" s="104"/>
      <c r="BC26" s="98">
        <v>95</v>
      </c>
      <c r="BD26" s="105"/>
      <c r="BE26" s="99">
        <f t="shared" si="5"/>
        <v>0</v>
      </c>
      <c r="BF26" s="100"/>
      <c r="BG26" s="100"/>
    </row>
    <row r="27" spans="1:59" ht="20.100000000000001" customHeight="1" thickBot="1" x14ac:dyDescent="0.3">
      <c r="A27" s="406" t="s">
        <v>96</v>
      </c>
      <c r="B27" s="407"/>
      <c r="C27" s="407"/>
      <c r="D27" s="407"/>
      <c r="E27" s="407"/>
      <c r="F27" s="407"/>
      <c r="G27" s="407"/>
      <c r="H27" s="407"/>
      <c r="I27" s="407"/>
      <c r="J27" s="407"/>
      <c r="K27" s="407"/>
      <c r="L27" s="407"/>
      <c r="M27" s="408"/>
      <c r="N27" s="446">
        <v>0</v>
      </c>
      <c r="O27" s="447"/>
      <c r="P27" s="448"/>
      <c r="Q27" s="551">
        <f>December!Q27+N27</f>
        <v>0</v>
      </c>
      <c r="R27" s="552"/>
      <c r="S27" s="552"/>
      <c r="T27" s="97">
        <v>16</v>
      </c>
      <c r="U27" s="458"/>
      <c r="V27" s="459"/>
      <c r="W27" s="459"/>
      <c r="X27" s="459"/>
      <c r="Y27" s="459"/>
      <c r="Z27" s="460"/>
      <c r="AA27" s="461">
        <f t="shared" si="0"/>
        <v>0</v>
      </c>
      <c r="AB27" s="461"/>
      <c r="AC27" s="462"/>
      <c r="AD27" s="463"/>
      <c r="AE27" s="462"/>
      <c r="AF27" s="463"/>
      <c r="AG27" s="98">
        <v>32</v>
      </c>
      <c r="AH27" s="464"/>
      <c r="AI27" s="465"/>
      <c r="AJ27" s="466"/>
      <c r="AK27" s="99">
        <f t="shared" si="1"/>
        <v>0</v>
      </c>
      <c r="AL27" s="100"/>
      <c r="AM27" s="100"/>
      <c r="AN27" s="101">
        <v>48</v>
      </c>
      <c r="AO27" s="102"/>
      <c r="AP27" s="103">
        <f t="shared" si="2"/>
        <v>0</v>
      </c>
      <c r="AQ27" s="104"/>
      <c r="AR27" s="104"/>
      <c r="AS27" s="98">
        <v>64</v>
      </c>
      <c r="AT27" s="105"/>
      <c r="AU27" s="99">
        <f t="shared" si="3"/>
        <v>0</v>
      </c>
      <c r="AV27" s="100"/>
      <c r="AW27" s="100"/>
      <c r="AX27" s="101">
        <v>80</v>
      </c>
      <c r="AY27" s="102"/>
      <c r="AZ27" s="103">
        <f t="shared" si="4"/>
        <v>0</v>
      </c>
      <c r="BA27" s="104"/>
      <c r="BB27" s="104"/>
      <c r="BC27" s="98">
        <v>96</v>
      </c>
      <c r="BD27" s="105"/>
      <c r="BE27" s="99">
        <f t="shared" si="5"/>
        <v>0</v>
      </c>
      <c r="BF27" s="100"/>
      <c r="BG27" s="100"/>
    </row>
    <row r="28" spans="1:59" ht="20.100000000000001" customHeight="1" thickTop="1" thickBot="1" x14ac:dyDescent="0.3">
      <c r="A28" s="560" t="s">
        <v>102</v>
      </c>
      <c r="B28" s="560"/>
      <c r="C28" s="560"/>
      <c r="D28" s="560"/>
      <c r="E28" s="560"/>
      <c r="F28" s="560"/>
      <c r="G28" s="560"/>
      <c r="H28" s="560"/>
      <c r="I28" s="560"/>
      <c r="J28" s="560"/>
      <c r="K28" s="560"/>
      <c r="L28" s="560"/>
      <c r="M28" s="560"/>
      <c r="N28" s="58"/>
      <c r="O28" s="58"/>
      <c r="P28" s="58"/>
      <c r="Q28" s="563"/>
      <c r="R28" s="563"/>
      <c r="S28" s="564"/>
      <c r="T28" s="594" t="s">
        <v>206</v>
      </c>
      <c r="U28" s="595"/>
      <c r="V28" s="595"/>
      <c r="W28" s="595"/>
      <c r="X28" s="595"/>
      <c r="Y28" s="595"/>
      <c r="Z28" s="595"/>
      <c r="AA28" s="595"/>
      <c r="AB28" s="540" t="s">
        <v>203</v>
      </c>
      <c r="AC28" s="541"/>
      <c r="AD28" s="542" t="s">
        <v>204</v>
      </c>
      <c r="AE28" s="542"/>
      <c r="AF28" s="527" t="s">
        <v>205</v>
      </c>
      <c r="AG28" s="527"/>
      <c r="AH28" s="528" t="s">
        <v>204</v>
      </c>
      <c r="AI28" s="529"/>
      <c r="AJ28" s="5"/>
      <c r="AK28" s="5"/>
      <c r="AL28" s="5"/>
      <c r="AM28" s="5"/>
      <c r="AN28" s="5"/>
      <c r="AO28" s="5"/>
      <c r="AP28" s="5"/>
    </row>
    <row r="29" spans="1:59" ht="20.100000000000001" customHeight="1" thickTop="1" thickBot="1" x14ac:dyDescent="0.3">
      <c r="A29" s="400" t="s">
        <v>103</v>
      </c>
      <c r="B29" s="401"/>
      <c r="C29" s="401"/>
      <c r="D29" s="401"/>
      <c r="E29" s="401"/>
      <c r="F29" s="401"/>
      <c r="G29" s="401"/>
      <c r="H29" s="401"/>
      <c r="I29" s="401"/>
      <c r="J29" s="401"/>
      <c r="K29" s="401"/>
      <c r="L29" s="401"/>
      <c r="M29" s="402"/>
      <c r="N29" s="403">
        <v>0</v>
      </c>
      <c r="O29" s="404"/>
      <c r="P29" s="405"/>
      <c r="Q29" s="561">
        <f>December!Q29+N29</f>
        <v>0</v>
      </c>
      <c r="R29" s="562"/>
      <c r="S29" s="562"/>
      <c r="T29" s="454" t="s">
        <v>207</v>
      </c>
      <c r="U29" s="455"/>
      <c r="V29" s="455"/>
      <c r="W29" s="455"/>
      <c r="X29" s="455"/>
      <c r="Y29" s="455"/>
      <c r="Z29" s="455"/>
      <c r="AA29" s="456"/>
      <c r="AB29" s="450">
        <v>0</v>
      </c>
      <c r="AC29" s="450"/>
      <c r="AD29" s="592">
        <f>December!AD29+AB29</f>
        <v>0</v>
      </c>
      <c r="AE29" s="593"/>
      <c r="AF29" s="450">
        <v>0</v>
      </c>
      <c r="AG29" s="450"/>
      <c r="AH29" s="592">
        <f>December!AH29+AF29</f>
        <v>0</v>
      </c>
      <c r="AI29" s="593"/>
      <c r="AJ29" s="5"/>
      <c r="AK29" s="5"/>
      <c r="AL29" s="5"/>
      <c r="AM29" s="5"/>
      <c r="AN29" s="5"/>
      <c r="AO29" s="5"/>
      <c r="AP29" s="5"/>
    </row>
    <row r="30" spans="1:59" ht="20.100000000000001" customHeight="1" thickTop="1" thickBot="1" x14ac:dyDescent="0.3">
      <c r="A30" s="133" t="s">
        <v>117</v>
      </c>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6"/>
      <c r="AK30" s="6"/>
      <c r="AL30" s="6"/>
      <c r="AM30" s="6"/>
      <c r="AN30" s="6"/>
      <c r="AO30" s="6"/>
      <c r="AP30" s="6"/>
    </row>
    <row r="31" spans="1:59" ht="18.75" customHeight="1" thickTop="1" thickBot="1" x14ac:dyDescent="0.35">
      <c r="A31" s="32" t="s">
        <v>31</v>
      </c>
      <c r="B31" s="32"/>
      <c r="C31" s="32"/>
      <c r="D31" s="32"/>
      <c r="E31" s="32"/>
      <c r="F31" s="32"/>
      <c r="G31" s="32"/>
      <c r="H31" s="32"/>
      <c r="I31" s="32"/>
      <c r="J31" s="134" t="s">
        <v>39</v>
      </c>
      <c r="K31" s="135"/>
      <c r="L31" s="135"/>
      <c r="M31" s="135"/>
      <c r="N31" s="135"/>
      <c r="O31" s="135"/>
      <c r="P31" s="135"/>
      <c r="Q31" s="135"/>
      <c r="R31" s="135"/>
      <c r="S31" s="135"/>
      <c r="T31" s="135"/>
      <c r="U31" s="135"/>
      <c r="V31" s="135"/>
      <c r="W31" s="135"/>
      <c r="X31" s="135"/>
      <c r="Y31" s="135"/>
      <c r="Z31" s="135"/>
      <c r="AA31" s="136"/>
      <c r="AB31" s="134" t="s">
        <v>115</v>
      </c>
      <c r="AC31" s="135"/>
      <c r="AD31" s="135"/>
      <c r="AE31" s="135"/>
      <c r="AF31" s="135"/>
      <c r="AG31" s="135"/>
      <c r="AH31" s="135"/>
      <c r="AI31" s="136"/>
      <c r="AJ31" s="7"/>
      <c r="AK31" s="7"/>
      <c r="AL31" s="7"/>
      <c r="AM31" s="7"/>
      <c r="AN31" s="7"/>
      <c r="AO31" s="7"/>
      <c r="AP31" s="7"/>
    </row>
    <row r="32" spans="1:59" ht="90" customHeight="1" thickTop="1" x14ac:dyDescent="0.3">
      <c r="A32" s="130" t="s">
        <v>178</v>
      </c>
      <c r="B32" s="130"/>
      <c r="C32" s="130"/>
      <c r="D32" s="130"/>
      <c r="E32" s="130"/>
      <c r="F32" s="130"/>
      <c r="G32" s="130"/>
      <c r="H32" s="130"/>
      <c r="I32" s="130"/>
      <c r="J32" s="131" t="s">
        <v>13</v>
      </c>
      <c r="K32" s="132"/>
      <c r="L32" s="132" t="s">
        <v>14</v>
      </c>
      <c r="M32" s="132"/>
      <c r="N32" s="132" t="s">
        <v>22</v>
      </c>
      <c r="O32" s="132"/>
      <c r="P32" s="132" t="s">
        <v>12</v>
      </c>
      <c r="Q32" s="132"/>
      <c r="R32" s="212" t="s">
        <v>15</v>
      </c>
      <c r="S32" s="212"/>
      <c r="T32" s="132" t="s">
        <v>9</v>
      </c>
      <c r="U32" s="132"/>
      <c r="V32" s="132" t="s">
        <v>11</v>
      </c>
      <c r="W32" s="219"/>
      <c r="X32" s="33" t="s">
        <v>111</v>
      </c>
      <c r="Y32" s="33" t="s">
        <v>112</v>
      </c>
      <c r="Z32" s="444" t="s">
        <v>113</v>
      </c>
      <c r="AA32" s="445"/>
      <c r="AB32" s="220" t="s">
        <v>28</v>
      </c>
      <c r="AC32" s="212"/>
      <c r="AD32" s="212" t="s">
        <v>10</v>
      </c>
      <c r="AE32" s="212"/>
      <c r="AF32" s="33" t="s">
        <v>111</v>
      </c>
      <c r="AG32" s="33" t="s">
        <v>112</v>
      </c>
      <c r="AH32" s="444" t="s">
        <v>113</v>
      </c>
      <c r="AI32" s="570"/>
      <c r="AJ32" s="53" t="s">
        <v>30</v>
      </c>
      <c r="AK32" s="8"/>
      <c r="AL32" s="8"/>
      <c r="AM32" s="8"/>
      <c r="AN32" s="8"/>
      <c r="AO32" s="8"/>
      <c r="AP32" s="8"/>
    </row>
    <row r="33" spans="1:42" ht="18.75" x14ac:dyDescent="0.3">
      <c r="A33" s="215"/>
      <c r="B33" s="215"/>
      <c r="C33" s="215"/>
      <c r="D33" s="215"/>
      <c r="E33" s="215"/>
      <c r="F33" s="215"/>
      <c r="G33" s="215"/>
      <c r="H33" s="215"/>
      <c r="I33" s="216"/>
      <c r="J33" s="2" t="s">
        <v>8</v>
      </c>
      <c r="K33" s="20" t="s">
        <v>7</v>
      </c>
      <c r="L33" s="1" t="s">
        <v>8</v>
      </c>
      <c r="M33" s="20" t="s">
        <v>7</v>
      </c>
      <c r="N33" s="1" t="s">
        <v>8</v>
      </c>
      <c r="O33" s="20" t="s">
        <v>7</v>
      </c>
      <c r="P33" s="1" t="s">
        <v>8</v>
      </c>
      <c r="Q33" s="20" t="s">
        <v>7</v>
      </c>
      <c r="R33" s="1" t="s">
        <v>8</v>
      </c>
      <c r="S33" s="20" t="s">
        <v>7</v>
      </c>
      <c r="T33" s="1" t="s">
        <v>8</v>
      </c>
      <c r="U33" s="20" t="s">
        <v>7</v>
      </c>
      <c r="V33" s="1" t="s">
        <v>8</v>
      </c>
      <c r="W33" s="23" t="s">
        <v>7</v>
      </c>
      <c r="X33" s="42"/>
      <c r="Y33" s="42"/>
      <c r="Z33" s="217"/>
      <c r="AA33" s="218"/>
      <c r="AB33" s="2" t="s">
        <v>8</v>
      </c>
      <c r="AC33" s="20" t="s">
        <v>7</v>
      </c>
      <c r="AD33" s="1" t="s">
        <v>8</v>
      </c>
      <c r="AE33" s="20" t="s">
        <v>7</v>
      </c>
      <c r="AF33" s="42"/>
      <c r="AG33" s="42"/>
      <c r="AH33" s="217"/>
      <c r="AI33" s="571"/>
      <c r="AJ33" s="54"/>
      <c r="AK33" s="8"/>
      <c r="AL33" s="8"/>
      <c r="AM33" s="8"/>
      <c r="AN33" s="8"/>
      <c r="AO33" s="8"/>
      <c r="AP33" s="8"/>
    </row>
    <row r="34" spans="1:42" ht="15.75" x14ac:dyDescent="0.25">
      <c r="A34" s="176" t="s">
        <v>27</v>
      </c>
      <c r="B34" s="176"/>
      <c r="C34" s="176"/>
      <c r="D34" s="176"/>
      <c r="E34" s="176"/>
      <c r="F34" s="176"/>
      <c r="G34" s="176"/>
      <c r="H34" s="176"/>
      <c r="I34" s="177"/>
      <c r="J34" s="16"/>
      <c r="K34" s="21"/>
      <c r="L34" s="11"/>
      <c r="M34" s="21"/>
      <c r="N34" s="11"/>
      <c r="O34" s="21"/>
      <c r="P34" s="11"/>
      <c r="Q34" s="21"/>
      <c r="R34" s="11"/>
      <c r="S34" s="21"/>
      <c r="T34" s="11"/>
      <c r="U34" s="21"/>
      <c r="V34" s="11"/>
      <c r="W34" s="24"/>
      <c r="X34" s="15">
        <f>J34+L34+N34+P34+R34+T34+V34</f>
        <v>0</v>
      </c>
      <c r="Y34" s="15">
        <f>K34+M34+O34+Q34+S34+U34+W34</f>
        <v>0</v>
      </c>
      <c r="Z34" s="172">
        <f>SUM(J34:W34)</f>
        <v>0</v>
      </c>
      <c r="AA34" s="173"/>
      <c r="AB34" s="16"/>
      <c r="AC34" s="21"/>
      <c r="AD34" s="11"/>
      <c r="AE34" s="21"/>
      <c r="AF34" s="15">
        <f>AB34+AD34</f>
        <v>0</v>
      </c>
      <c r="AG34" s="15">
        <f>AC34+AE34</f>
        <v>0</v>
      </c>
      <c r="AH34" s="172">
        <f>SUM(AF34:AG34)</f>
        <v>0</v>
      </c>
      <c r="AI34" s="543"/>
      <c r="AJ34" s="55">
        <f>December!AJ34+Z34</f>
        <v>0</v>
      </c>
      <c r="AK34" s="27"/>
      <c r="AL34" s="27"/>
      <c r="AM34" s="27"/>
      <c r="AN34" s="27"/>
      <c r="AO34" s="27"/>
      <c r="AP34" s="27"/>
    </row>
    <row r="35" spans="1:42" ht="15.75" x14ac:dyDescent="0.25">
      <c r="A35" s="174" t="s">
        <v>24</v>
      </c>
      <c r="B35" s="174"/>
      <c r="C35" s="174"/>
      <c r="D35" s="174"/>
      <c r="E35" s="174"/>
      <c r="F35" s="174"/>
      <c r="G35" s="174"/>
      <c r="H35" s="174"/>
      <c r="I35" s="175"/>
      <c r="J35" s="17"/>
      <c r="K35" s="22"/>
      <c r="L35" s="10"/>
      <c r="M35" s="22"/>
      <c r="N35" s="10"/>
      <c r="O35" s="22"/>
      <c r="P35" s="10"/>
      <c r="Q35" s="22"/>
      <c r="R35" s="10"/>
      <c r="S35" s="22"/>
      <c r="T35" s="10"/>
      <c r="U35" s="22"/>
      <c r="V35" s="10"/>
      <c r="W35" s="25"/>
      <c r="X35" s="15">
        <f t="shared" ref="X35:Y42" si="6">J35+L35+N35+P35+R35+T35+V35</f>
        <v>0</v>
      </c>
      <c r="Y35" s="15">
        <f t="shared" si="6"/>
        <v>0</v>
      </c>
      <c r="Z35" s="172">
        <f t="shared" ref="Z35:Z41" si="7">SUM(J35:W35)</f>
        <v>0</v>
      </c>
      <c r="AA35" s="173"/>
      <c r="AB35" s="17"/>
      <c r="AC35" s="22"/>
      <c r="AD35" s="10"/>
      <c r="AE35" s="22"/>
      <c r="AF35" s="15">
        <f t="shared" ref="AF35:AG41" si="8">AB35+AD35</f>
        <v>0</v>
      </c>
      <c r="AG35" s="15">
        <f t="shared" si="8"/>
        <v>0</v>
      </c>
      <c r="AH35" s="172">
        <f t="shared" ref="AH35:AH41" si="9">SUM(AF35:AG35)</f>
        <v>0</v>
      </c>
      <c r="AI35" s="543"/>
      <c r="AJ35" s="55">
        <f>December!AJ35+Z35</f>
        <v>0</v>
      </c>
      <c r="AK35" s="28"/>
      <c r="AL35" s="28"/>
      <c r="AM35" s="28"/>
      <c r="AN35" s="28"/>
      <c r="AO35" s="28"/>
      <c r="AP35" s="28"/>
    </row>
    <row r="36" spans="1:42" ht="15.75" customHeight="1" x14ac:dyDescent="0.25">
      <c r="A36" s="176" t="s">
        <v>17</v>
      </c>
      <c r="B36" s="176"/>
      <c r="C36" s="176"/>
      <c r="D36" s="176"/>
      <c r="E36" s="176"/>
      <c r="F36" s="176"/>
      <c r="G36" s="176"/>
      <c r="H36" s="176"/>
      <c r="I36" s="177"/>
      <c r="J36" s="16"/>
      <c r="K36" s="21"/>
      <c r="L36" s="11"/>
      <c r="M36" s="21"/>
      <c r="N36" s="11"/>
      <c r="O36" s="21"/>
      <c r="P36" s="11"/>
      <c r="Q36" s="21"/>
      <c r="R36" s="11"/>
      <c r="S36" s="21"/>
      <c r="T36" s="11"/>
      <c r="U36" s="21"/>
      <c r="V36" s="11"/>
      <c r="W36" s="24"/>
      <c r="X36" s="15">
        <f t="shared" si="6"/>
        <v>0</v>
      </c>
      <c r="Y36" s="15">
        <f t="shared" si="6"/>
        <v>0</v>
      </c>
      <c r="Z36" s="172">
        <f t="shared" si="7"/>
        <v>0</v>
      </c>
      <c r="AA36" s="173"/>
      <c r="AB36" s="16"/>
      <c r="AC36" s="21"/>
      <c r="AD36" s="11"/>
      <c r="AE36" s="21"/>
      <c r="AF36" s="15">
        <f t="shared" si="8"/>
        <v>0</v>
      </c>
      <c r="AG36" s="15">
        <f t="shared" si="8"/>
        <v>0</v>
      </c>
      <c r="AH36" s="172">
        <f t="shared" si="9"/>
        <v>0</v>
      </c>
      <c r="AI36" s="543"/>
      <c r="AJ36" s="55">
        <f>December!AJ36+Z36</f>
        <v>0</v>
      </c>
      <c r="AK36" s="29"/>
      <c r="AL36" s="29"/>
      <c r="AM36" s="29"/>
      <c r="AN36" s="29"/>
      <c r="AO36" s="29"/>
      <c r="AP36" s="29"/>
    </row>
    <row r="37" spans="1:42" ht="15.75" x14ac:dyDescent="0.25">
      <c r="A37" s="174" t="s">
        <v>18</v>
      </c>
      <c r="B37" s="174"/>
      <c r="C37" s="174"/>
      <c r="D37" s="174"/>
      <c r="E37" s="174"/>
      <c r="F37" s="174"/>
      <c r="G37" s="174"/>
      <c r="H37" s="174"/>
      <c r="I37" s="175"/>
      <c r="J37" s="17"/>
      <c r="K37" s="22"/>
      <c r="L37" s="10"/>
      <c r="M37" s="22"/>
      <c r="N37" s="10"/>
      <c r="O37" s="22"/>
      <c r="P37" s="10"/>
      <c r="Q37" s="22"/>
      <c r="R37" s="10"/>
      <c r="S37" s="22"/>
      <c r="T37" s="10"/>
      <c r="U37" s="22"/>
      <c r="V37" s="10"/>
      <c r="W37" s="25"/>
      <c r="X37" s="15">
        <f t="shared" si="6"/>
        <v>0</v>
      </c>
      <c r="Y37" s="15">
        <f t="shared" si="6"/>
        <v>0</v>
      </c>
      <c r="Z37" s="172">
        <f t="shared" si="7"/>
        <v>0</v>
      </c>
      <c r="AA37" s="173"/>
      <c r="AB37" s="17"/>
      <c r="AC37" s="22"/>
      <c r="AD37" s="10"/>
      <c r="AE37" s="22"/>
      <c r="AF37" s="15">
        <f t="shared" si="8"/>
        <v>0</v>
      </c>
      <c r="AG37" s="15">
        <f t="shared" si="8"/>
        <v>0</v>
      </c>
      <c r="AH37" s="172">
        <f t="shared" si="9"/>
        <v>0</v>
      </c>
      <c r="AI37" s="543"/>
      <c r="AJ37" s="55">
        <f>December!AJ37+Z37</f>
        <v>0</v>
      </c>
    </row>
    <row r="38" spans="1:42" ht="15.75" x14ac:dyDescent="0.25">
      <c r="A38" s="176" t="s">
        <v>19</v>
      </c>
      <c r="B38" s="176"/>
      <c r="C38" s="176"/>
      <c r="D38" s="176"/>
      <c r="E38" s="176"/>
      <c r="F38" s="176"/>
      <c r="G38" s="176"/>
      <c r="H38" s="176"/>
      <c r="I38" s="177"/>
      <c r="J38" s="16"/>
      <c r="K38" s="21"/>
      <c r="L38" s="11"/>
      <c r="M38" s="21"/>
      <c r="N38" s="11"/>
      <c r="O38" s="21"/>
      <c r="P38" s="11"/>
      <c r="Q38" s="21"/>
      <c r="R38" s="11"/>
      <c r="S38" s="21"/>
      <c r="T38" s="11"/>
      <c r="U38" s="21"/>
      <c r="V38" s="11"/>
      <c r="W38" s="24"/>
      <c r="X38" s="15">
        <f t="shared" si="6"/>
        <v>0</v>
      </c>
      <c r="Y38" s="15">
        <f t="shared" si="6"/>
        <v>0</v>
      </c>
      <c r="Z38" s="172">
        <f t="shared" si="7"/>
        <v>0</v>
      </c>
      <c r="AA38" s="173"/>
      <c r="AB38" s="16"/>
      <c r="AC38" s="21"/>
      <c r="AD38" s="11"/>
      <c r="AE38" s="21"/>
      <c r="AF38" s="15">
        <f t="shared" si="8"/>
        <v>0</v>
      </c>
      <c r="AG38" s="15">
        <f t="shared" si="8"/>
        <v>0</v>
      </c>
      <c r="AH38" s="172">
        <f t="shared" si="9"/>
        <v>0</v>
      </c>
      <c r="AI38" s="543"/>
      <c r="AJ38" s="55">
        <f>December!AJ38+Z38</f>
        <v>0</v>
      </c>
    </row>
    <row r="39" spans="1:42" ht="15.75" x14ac:dyDescent="0.25">
      <c r="A39" s="174" t="s">
        <v>20</v>
      </c>
      <c r="B39" s="174"/>
      <c r="C39" s="174"/>
      <c r="D39" s="174"/>
      <c r="E39" s="174"/>
      <c r="F39" s="174"/>
      <c r="G39" s="174"/>
      <c r="H39" s="174"/>
      <c r="I39" s="175"/>
      <c r="J39" s="17"/>
      <c r="K39" s="22"/>
      <c r="L39" s="10"/>
      <c r="M39" s="22"/>
      <c r="N39" s="10"/>
      <c r="O39" s="22"/>
      <c r="P39" s="10"/>
      <c r="Q39" s="22"/>
      <c r="R39" s="10"/>
      <c r="S39" s="22"/>
      <c r="T39" s="10"/>
      <c r="U39" s="22"/>
      <c r="V39" s="10"/>
      <c r="W39" s="25"/>
      <c r="X39" s="15">
        <f t="shared" si="6"/>
        <v>0</v>
      </c>
      <c r="Y39" s="15">
        <f t="shared" si="6"/>
        <v>0</v>
      </c>
      <c r="Z39" s="172">
        <f t="shared" si="7"/>
        <v>0</v>
      </c>
      <c r="AA39" s="173"/>
      <c r="AB39" s="17"/>
      <c r="AC39" s="22"/>
      <c r="AD39" s="10"/>
      <c r="AE39" s="22"/>
      <c r="AF39" s="15">
        <f t="shared" si="8"/>
        <v>0</v>
      </c>
      <c r="AG39" s="15">
        <f t="shared" si="8"/>
        <v>0</v>
      </c>
      <c r="AH39" s="172">
        <f t="shared" si="9"/>
        <v>0</v>
      </c>
      <c r="AI39" s="543"/>
      <c r="AJ39" s="55">
        <f>December!AJ39+Z39</f>
        <v>0</v>
      </c>
    </row>
    <row r="40" spans="1:42" ht="15.75" x14ac:dyDescent="0.25">
      <c r="A40" s="176" t="s">
        <v>25</v>
      </c>
      <c r="B40" s="176"/>
      <c r="C40" s="176"/>
      <c r="D40" s="176"/>
      <c r="E40" s="176"/>
      <c r="F40" s="176"/>
      <c r="G40" s="176"/>
      <c r="H40" s="176"/>
      <c r="I40" s="177"/>
      <c r="J40" s="16"/>
      <c r="K40" s="21"/>
      <c r="L40" s="11"/>
      <c r="M40" s="21"/>
      <c r="N40" s="11"/>
      <c r="O40" s="21"/>
      <c r="P40" s="11"/>
      <c r="Q40" s="21"/>
      <c r="R40" s="11"/>
      <c r="S40" s="21"/>
      <c r="T40" s="11"/>
      <c r="U40" s="21"/>
      <c r="V40" s="11"/>
      <c r="W40" s="24"/>
      <c r="X40" s="15">
        <f t="shared" si="6"/>
        <v>0</v>
      </c>
      <c r="Y40" s="15">
        <f t="shared" si="6"/>
        <v>0</v>
      </c>
      <c r="Z40" s="172">
        <f t="shared" si="7"/>
        <v>0</v>
      </c>
      <c r="AA40" s="173"/>
      <c r="AB40" s="16"/>
      <c r="AC40" s="21"/>
      <c r="AD40" s="11"/>
      <c r="AE40" s="21"/>
      <c r="AF40" s="15">
        <f t="shared" si="8"/>
        <v>0</v>
      </c>
      <c r="AG40" s="15">
        <f t="shared" si="8"/>
        <v>0</v>
      </c>
      <c r="AH40" s="172">
        <f t="shared" si="9"/>
        <v>0</v>
      </c>
      <c r="AI40" s="543"/>
      <c r="AJ40" s="55">
        <f>December!AJ40+Z40</f>
        <v>0</v>
      </c>
    </row>
    <row r="41" spans="1:42" ht="15.75" x14ac:dyDescent="0.25">
      <c r="A41" s="174" t="s">
        <v>26</v>
      </c>
      <c r="B41" s="174"/>
      <c r="C41" s="174"/>
      <c r="D41" s="174"/>
      <c r="E41" s="174"/>
      <c r="F41" s="174"/>
      <c r="G41" s="174"/>
      <c r="H41" s="174"/>
      <c r="I41" s="175"/>
      <c r="J41" s="17"/>
      <c r="K41" s="22"/>
      <c r="L41" s="10"/>
      <c r="M41" s="22"/>
      <c r="N41" s="10"/>
      <c r="O41" s="22"/>
      <c r="P41" s="10"/>
      <c r="Q41" s="22"/>
      <c r="R41" s="10"/>
      <c r="S41" s="22"/>
      <c r="T41" s="10"/>
      <c r="U41" s="22"/>
      <c r="V41" s="10"/>
      <c r="W41" s="25"/>
      <c r="X41" s="15">
        <f t="shared" si="6"/>
        <v>0</v>
      </c>
      <c r="Y41" s="15">
        <f t="shared" si="6"/>
        <v>0</v>
      </c>
      <c r="Z41" s="172">
        <f t="shared" si="7"/>
        <v>0</v>
      </c>
      <c r="AA41" s="173"/>
      <c r="AB41" s="17"/>
      <c r="AC41" s="22"/>
      <c r="AD41" s="10"/>
      <c r="AE41" s="22"/>
      <c r="AF41" s="15">
        <f>AB41+AD41</f>
        <v>0</v>
      </c>
      <c r="AG41" s="15">
        <f t="shared" si="8"/>
        <v>0</v>
      </c>
      <c r="AH41" s="172">
        <f t="shared" si="9"/>
        <v>0</v>
      </c>
      <c r="AI41" s="543"/>
      <c r="AJ41" s="55">
        <f>December!AJ41+Z41</f>
        <v>0</v>
      </c>
    </row>
    <row r="42" spans="1:42" ht="19.5" thickBot="1" x14ac:dyDescent="0.35">
      <c r="A42" s="208" t="s">
        <v>21</v>
      </c>
      <c r="B42" s="208"/>
      <c r="C42" s="208"/>
      <c r="D42" s="208"/>
      <c r="E42" s="208"/>
      <c r="F42" s="208"/>
      <c r="G42" s="208"/>
      <c r="H42" s="208"/>
      <c r="I42" s="209"/>
      <c r="J42" s="35">
        <f t="shared" ref="J42:W42" si="10">SUM(J34:J41)</f>
        <v>0</v>
      </c>
      <c r="K42" s="36">
        <f t="shared" si="10"/>
        <v>0</v>
      </c>
      <c r="L42" s="37">
        <f t="shared" si="10"/>
        <v>0</v>
      </c>
      <c r="M42" s="36">
        <f t="shared" si="10"/>
        <v>0</v>
      </c>
      <c r="N42" s="37">
        <f t="shared" si="10"/>
        <v>0</v>
      </c>
      <c r="O42" s="36">
        <f t="shared" si="10"/>
        <v>0</v>
      </c>
      <c r="P42" s="37">
        <f t="shared" si="10"/>
        <v>0</v>
      </c>
      <c r="Q42" s="36">
        <f t="shared" si="10"/>
        <v>0</v>
      </c>
      <c r="R42" s="37">
        <f t="shared" si="10"/>
        <v>0</v>
      </c>
      <c r="S42" s="36">
        <f t="shared" si="10"/>
        <v>0</v>
      </c>
      <c r="T42" s="37">
        <f t="shared" si="10"/>
        <v>0</v>
      </c>
      <c r="U42" s="36">
        <f t="shared" si="10"/>
        <v>0</v>
      </c>
      <c r="V42" s="37">
        <f t="shared" si="10"/>
        <v>0</v>
      </c>
      <c r="W42" s="39">
        <f t="shared" si="10"/>
        <v>0</v>
      </c>
      <c r="X42" s="52">
        <f t="shared" si="6"/>
        <v>0</v>
      </c>
      <c r="Y42" s="52">
        <f t="shared" si="6"/>
        <v>0</v>
      </c>
      <c r="Z42" s="572">
        <f>SUM(Z34:Z41)</f>
        <v>0</v>
      </c>
      <c r="AA42" s="573"/>
      <c r="AB42" s="35">
        <f t="shared" ref="AB42:AH42" si="11">SUM(AB34:AB41)</f>
        <v>0</v>
      </c>
      <c r="AC42" s="36">
        <f t="shared" si="11"/>
        <v>0</v>
      </c>
      <c r="AD42" s="37">
        <f t="shared" si="11"/>
        <v>0</v>
      </c>
      <c r="AE42" s="36">
        <f t="shared" si="11"/>
        <v>0</v>
      </c>
      <c r="AF42" s="52">
        <f t="shared" si="11"/>
        <v>0</v>
      </c>
      <c r="AG42" s="52">
        <f t="shared" si="11"/>
        <v>0</v>
      </c>
      <c r="AH42" s="572">
        <f t="shared" si="11"/>
        <v>0</v>
      </c>
      <c r="AI42" s="574"/>
      <c r="AJ42" s="56">
        <f>SUM(AJ34:AJ41)</f>
        <v>0</v>
      </c>
    </row>
    <row r="43" spans="1:42" ht="15.6" customHeight="1" thickTop="1" thickBot="1" x14ac:dyDescent="0.3">
      <c r="A43" s="40"/>
      <c r="B43" s="41"/>
      <c r="C43" s="41"/>
      <c r="D43" s="41"/>
      <c r="E43" s="41"/>
      <c r="F43" s="41"/>
      <c r="G43" s="41"/>
      <c r="H43" s="41"/>
      <c r="I43" s="41"/>
      <c r="J43" s="34"/>
      <c r="K43" s="34"/>
      <c r="L43" s="34"/>
      <c r="M43" s="34"/>
      <c r="N43" s="34"/>
      <c r="O43" s="34"/>
      <c r="P43" s="34"/>
      <c r="Q43" s="34"/>
      <c r="R43" s="34"/>
      <c r="S43" s="34"/>
      <c r="T43" s="34"/>
      <c r="U43" s="34"/>
      <c r="V43" s="34"/>
      <c r="W43" s="34"/>
      <c r="X43" s="502" t="s">
        <v>116</v>
      </c>
      <c r="Y43" s="503"/>
      <c r="Z43" s="503"/>
      <c r="AA43" s="503"/>
      <c r="AB43" s="503"/>
      <c r="AC43" s="503"/>
      <c r="AD43" s="503"/>
      <c r="AE43" s="503"/>
      <c r="AF43" s="503"/>
      <c r="AG43" s="503"/>
      <c r="AH43" s="503"/>
      <c r="AI43" s="503"/>
      <c r="AJ43" s="57"/>
    </row>
    <row r="44" spans="1:42" ht="15.75" thickTop="1" x14ac:dyDescent="0.25"/>
    <row r="45" spans="1:42" ht="15" customHeight="1" x14ac:dyDescent="0.25">
      <c r="A45" s="387" t="s">
        <v>216</v>
      </c>
      <c r="B45" s="388"/>
      <c r="C45" s="388"/>
      <c r="D45" s="388"/>
      <c r="E45" s="388"/>
      <c r="F45" s="388"/>
      <c r="G45" s="388"/>
      <c r="H45" s="388"/>
      <c r="I45" s="388"/>
      <c r="J45" s="389"/>
      <c r="K45" s="390" t="s">
        <v>217</v>
      </c>
      <c r="L45" s="390"/>
      <c r="M45" s="391" t="s">
        <v>218</v>
      </c>
      <c r="N45" s="392"/>
      <c r="O45" s="393"/>
      <c r="P45" s="343" t="s">
        <v>239</v>
      </c>
      <c r="Q45" s="343"/>
      <c r="R45" s="343" t="s">
        <v>203</v>
      </c>
      <c r="S45" s="343"/>
      <c r="T45" s="343" t="s">
        <v>262</v>
      </c>
      <c r="U45" s="343"/>
    </row>
    <row r="46" spans="1:42" x14ac:dyDescent="0.25">
      <c r="A46" s="382" t="s">
        <v>219</v>
      </c>
      <c r="B46" s="383"/>
      <c r="C46" s="383"/>
      <c r="D46" s="383"/>
      <c r="E46" s="383"/>
      <c r="F46" s="383"/>
      <c r="G46" s="383"/>
      <c r="H46" s="383"/>
      <c r="I46" s="383"/>
      <c r="J46" s="384"/>
      <c r="K46" s="385">
        <f>COUNTIFS(January!C58:C186,"clothing")</f>
        <v>0</v>
      </c>
      <c r="L46" s="386"/>
      <c r="M46" s="344">
        <f>SUMIFS(January!E58:E186,January!C58:C186,"clothing")</f>
        <v>0</v>
      </c>
      <c r="N46" s="345"/>
      <c r="O46" s="346"/>
      <c r="P46" s="340" cm="1">
        <f t="array" ref="P46">SUM(COUNTIFS($A$58:$A$186,"MH",$C$58:$C$186,{"clothing"}))</f>
        <v>0</v>
      </c>
      <c r="Q46" s="341"/>
      <c r="R46" s="340" cm="1">
        <f t="array" ref="R46">SUM(COUNTIFS($A$58:$A$186,"SUD",$C$58:$C$186,{"clothing"}))</f>
        <v>0</v>
      </c>
      <c r="S46" s="341"/>
      <c r="T46" s="340" cm="1">
        <f t="array" ref="T46">SUM(COUNTIFS($A$58:$A$186,"co",$C$58:$C$186,{"clothing"}))</f>
        <v>0</v>
      </c>
      <c r="U46" s="341"/>
    </row>
    <row r="47" spans="1:42" x14ac:dyDescent="0.25">
      <c r="A47" s="382" t="s">
        <v>220</v>
      </c>
      <c r="B47" s="383"/>
      <c r="C47" s="383"/>
      <c r="D47" s="383"/>
      <c r="E47" s="383"/>
      <c r="F47" s="383"/>
      <c r="G47" s="383"/>
      <c r="H47" s="383"/>
      <c r="I47" s="383"/>
      <c r="J47" s="384"/>
      <c r="K47" s="385">
        <f>COUNTIFS(January!C58:C186,"food")</f>
        <v>0</v>
      </c>
      <c r="L47" s="386"/>
      <c r="M47" s="344">
        <f>SUMIFS(January!E58:E186,January!C58:C186,"food")</f>
        <v>0</v>
      </c>
      <c r="N47" s="345"/>
      <c r="O47" s="346"/>
      <c r="P47" s="340" cm="1">
        <f t="array" ref="P47">SUM(COUNTIFS($A$58:$A$186,"MH",$C$58:$C$186,{"food"}))</f>
        <v>0</v>
      </c>
      <c r="Q47" s="341"/>
      <c r="R47" s="340" cm="1">
        <f t="array" ref="R47">SUM(COUNTIFS($A$58:$A$186,"SUD",$C$58:$C$186,{"food"}))</f>
        <v>0</v>
      </c>
      <c r="S47" s="341"/>
      <c r="T47" s="340" cm="1">
        <f t="array" ref="T47">SUM(COUNTIFS($A$58:$A$186,"co",$C$58:$C$186,{"food"}))</f>
        <v>0</v>
      </c>
      <c r="U47" s="341"/>
      <c r="AB47" t="s">
        <v>114</v>
      </c>
    </row>
    <row r="48" spans="1:42" ht="15" customHeight="1" x14ac:dyDescent="0.25">
      <c r="A48" s="382" t="s">
        <v>235</v>
      </c>
      <c r="B48" s="383"/>
      <c r="C48" s="383"/>
      <c r="D48" s="383"/>
      <c r="E48" s="383"/>
      <c r="F48" s="383"/>
      <c r="G48" s="383"/>
      <c r="H48" s="383"/>
      <c r="I48" s="383"/>
      <c r="J48" s="384"/>
      <c r="K48" s="385">
        <f>COUNTIFS(January!C58:C186,"housingrelated")</f>
        <v>0</v>
      </c>
      <c r="L48" s="386"/>
      <c r="M48" s="344">
        <f>SUMIFS(January!E58:E186,January!C58:C186,"housingrelated")</f>
        <v>0</v>
      </c>
      <c r="N48" s="345"/>
      <c r="O48" s="346"/>
      <c r="P48" s="340" cm="1">
        <f t="array" ref="P48">SUM(COUNTIFS($A$58:$A$186,"MH",$C$58:$C$186,{"housingrelated"}))</f>
        <v>0</v>
      </c>
      <c r="Q48" s="341"/>
      <c r="R48" s="340" cm="1">
        <f t="array" ref="R48">SUM(COUNTIFS($A$58:$A$186,"SUD",$C$58:$C$186,{"housingrelated"}))</f>
        <v>0</v>
      </c>
      <c r="S48" s="341"/>
      <c r="T48" s="340" cm="1">
        <f t="array" ref="T48">SUM(COUNTIFS($A$58:$A$186,"co",$C$58:$C$186,{"housingrelated"}))</f>
        <v>0</v>
      </c>
      <c r="U48" s="341"/>
    </row>
    <row r="49" spans="1:21" x14ac:dyDescent="0.25">
      <c r="A49" s="382" t="s">
        <v>221</v>
      </c>
      <c r="B49" s="383"/>
      <c r="C49" s="383"/>
      <c r="D49" s="383"/>
      <c r="E49" s="383"/>
      <c r="F49" s="383"/>
      <c r="G49" s="383"/>
      <c r="H49" s="383"/>
      <c r="I49" s="383"/>
      <c r="J49" s="384"/>
      <c r="K49" s="385">
        <f>COUNTIFS(January!C58:C186,"medication")</f>
        <v>0</v>
      </c>
      <c r="L49" s="386"/>
      <c r="M49" s="344">
        <f>SUMIFS(January!E58:E186,January!C58:C186,"medication")</f>
        <v>0</v>
      </c>
      <c r="N49" s="345"/>
      <c r="O49" s="346"/>
      <c r="P49" s="340" cm="1">
        <f t="array" ref="P49">SUM(COUNTIFS($A$58:$A$186,"MH",$C$58:$C$186,{"medication"}))</f>
        <v>0</v>
      </c>
      <c r="Q49" s="341"/>
      <c r="R49" s="340" cm="1">
        <f t="array" ref="R49">SUM(COUNTIFS($A$58:$A$186,"SUD",$C$58:$C$186,{"medication"}))</f>
        <v>0</v>
      </c>
      <c r="S49" s="341"/>
      <c r="T49" s="340" cm="1">
        <f t="array" ref="T49">SUM(COUNTIFS($A$58:$A$186,"co",$C$58:$C$186,{"medication"}))</f>
        <v>0</v>
      </c>
      <c r="U49" s="341"/>
    </row>
    <row r="50" spans="1:21" x14ac:dyDescent="0.25">
      <c r="A50" s="382" t="s">
        <v>222</v>
      </c>
      <c r="B50" s="383"/>
      <c r="C50" s="383"/>
      <c r="D50" s="383"/>
      <c r="E50" s="383"/>
      <c r="F50" s="383"/>
      <c r="G50" s="383"/>
      <c r="H50" s="383"/>
      <c r="I50" s="383"/>
      <c r="J50" s="384"/>
      <c r="K50" s="385">
        <f>COUNTIFS(January!C58:C186,"othercommodities")</f>
        <v>0</v>
      </c>
      <c r="L50" s="386"/>
      <c r="M50" s="344">
        <f>SUMIFS(January!E58:E186,January!C58:C186,"othercommodities")</f>
        <v>0</v>
      </c>
      <c r="N50" s="345"/>
      <c r="O50" s="346"/>
      <c r="P50" s="340" cm="1">
        <f t="array" ref="P50">SUM(COUNTIFS($A$58:$A$186,"MH",$C$58:$C$186,{"othercommodities"}))</f>
        <v>0</v>
      </c>
      <c r="Q50" s="341"/>
      <c r="R50" s="340" cm="1">
        <f t="array" ref="R50">SUM(COUNTIFS($A$58:$A$186,"SUD",$C$58:$C$186,{"othercommodities"}))</f>
        <v>0</v>
      </c>
      <c r="S50" s="341"/>
      <c r="T50" s="340" cm="1">
        <f t="array" ref="T50">SUM(COUNTIFS($A$58:$A$186,"co",$C$58:$C$186,{"othercommodities"}))</f>
        <v>0</v>
      </c>
      <c r="U50" s="341"/>
    </row>
    <row r="51" spans="1:21" x14ac:dyDescent="0.25">
      <c r="A51" s="382" t="s">
        <v>223</v>
      </c>
      <c r="B51" s="383"/>
      <c r="C51" s="383"/>
      <c r="D51" s="383"/>
      <c r="E51" s="383"/>
      <c r="F51" s="383"/>
      <c r="G51" s="383"/>
      <c r="H51" s="383"/>
      <c r="I51" s="383"/>
      <c r="J51" s="384"/>
      <c r="K51" s="385">
        <f>COUNTIFS(January!C58:C186,"personalcare")</f>
        <v>0</v>
      </c>
      <c r="L51" s="386"/>
      <c r="M51" s="344">
        <f>SUMIFS(January!E58:E186,January!C58:C186,"personalcare")</f>
        <v>0</v>
      </c>
      <c r="N51" s="345"/>
      <c r="O51" s="346"/>
      <c r="P51" s="340" cm="1">
        <f t="array" ref="P51">SUM(COUNTIFS($A$58:$A$186,"MH",$C$58:$C$186,{"personalcare"}))</f>
        <v>0</v>
      </c>
      <c r="Q51" s="341"/>
      <c r="R51" s="340" cm="1">
        <f t="array" ref="R51">SUM(COUNTIFS($A$58:$A$186,"SUD",$C$58:$C$186,{"personalcare"}))</f>
        <v>0</v>
      </c>
      <c r="S51" s="341"/>
      <c r="T51" s="340" cm="1">
        <f t="array" ref="T51">SUM(COUNTIFS($A$58:$A$186,"co",$C$58:$C$186,{"personalcare"}))</f>
        <v>0</v>
      </c>
      <c r="U51" s="341"/>
    </row>
    <row r="52" spans="1:21" x14ac:dyDescent="0.25">
      <c r="A52" s="382" t="s">
        <v>224</v>
      </c>
      <c r="B52" s="383"/>
      <c r="C52" s="383"/>
      <c r="D52" s="383"/>
      <c r="E52" s="383"/>
      <c r="F52" s="383"/>
      <c r="G52" s="383"/>
      <c r="H52" s="383"/>
      <c r="I52" s="383"/>
      <c r="J52" s="384"/>
      <c r="K52" s="385">
        <f>COUNTIFS(January!C58:C186,"Transportation")</f>
        <v>0</v>
      </c>
      <c r="L52" s="386"/>
      <c r="M52" s="344">
        <f>SUMIFS(January!E58:E186,January!C58:C186,"Transportation")</f>
        <v>0</v>
      </c>
      <c r="N52" s="345"/>
      <c r="O52" s="346"/>
      <c r="P52" s="340" cm="1">
        <f t="array" ref="P52">SUM(COUNTIFS($A$58:$A$186,"MH",$C$58:$C$186,{"transportation"}))</f>
        <v>0</v>
      </c>
      <c r="Q52" s="341"/>
      <c r="R52" s="340" cm="1">
        <f t="array" ref="R52">SUM(COUNTIFS($A$58:$A$186,"SUD",$C$58:$C$186,{"transportation"}))</f>
        <v>0</v>
      </c>
      <c r="S52" s="341"/>
      <c r="T52" s="340" cm="1">
        <f t="array" ref="T52">SUM(COUNTIFS($A$58:$A$186,"co",$C$58:$C$186,{"transportation"}))</f>
        <v>0</v>
      </c>
      <c r="U52" s="341"/>
    </row>
    <row r="53" spans="1:21" ht="18.75" x14ac:dyDescent="0.3">
      <c r="A53" s="495" t="s">
        <v>225</v>
      </c>
      <c r="B53" s="496"/>
      <c r="C53" s="496"/>
      <c r="D53" s="496"/>
      <c r="E53" s="496"/>
      <c r="F53" s="496"/>
      <c r="G53" s="496"/>
      <c r="H53" s="496"/>
      <c r="I53" s="496"/>
      <c r="J53" s="497"/>
      <c r="K53" s="498">
        <f>SUM(K46:K52)</f>
        <v>0</v>
      </c>
      <c r="L53" s="498"/>
      <c r="M53" s="499">
        <f>SUM(M46:M52)</f>
        <v>0</v>
      </c>
      <c r="N53" s="499"/>
      <c r="O53" s="499"/>
      <c r="P53" s="342">
        <f>SUM(P46:Q52)</f>
        <v>0</v>
      </c>
      <c r="Q53" s="342"/>
      <c r="R53" s="342">
        <f>SUM(R46:S52)</f>
        <v>0</v>
      </c>
      <c r="S53" s="342"/>
      <c r="T53" s="342">
        <f>SUM(T46:U52)</f>
        <v>0</v>
      </c>
      <c r="U53" s="342"/>
    </row>
    <row r="55" spans="1:21" x14ac:dyDescent="0.25">
      <c r="A55" s="525" t="s">
        <v>226</v>
      </c>
      <c r="B55" s="525"/>
      <c r="C55" s="525"/>
      <c r="D55" s="525"/>
      <c r="E55" s="525"/>
      <c r="F55" s="525"/>
      <c r="G55" s="525"/>
      <c r="H55" s="525"/>
      <c r="I55" s="525"/>
      <c r="J55" s="525"/>
      <c r="K55" s="525"/>
      <c r="L55" s="525"/>
      <c r="M55" s="83"/>
      <c r="N55" s="83"/>
      <c r="O55" s="83"/>
      <c r="P55" s="83"/>
      <c r="Q55" s="83"/>
      <c r="R55" s="83"/>
    </row>
    <row r="56" spans="1:21" ht="39.950000000000003" customHeight="1" x14ac:dyDescent="0.25">
      <c r="A56" s="523" t="s">
        <v>229</v>
      </c>
      <c r="B56" s="524"/>
      <c r="C56" s="524"/>
      <c r="D56" s="524"/>
      <c r="E56" s="524"/>
      <c r="F56" s="524"/>
      <c r="G56" s="524"/>
      <c r="H56" s="524"/>
      <c r="I56" s="524"/>
      <c r="J56" s="524"/>
      <c r="K56" s="524"/>
      <c r="L56" s="524"/>
    </row>
    <row r="57" spans="1:21" ht="54.95" customHeight="1" x14ac:dyDescent="0.25">
      <c r="A57" s="490" t="s">
        <v>233</v>
      </c>
      <c r="B57" s="491"/>
      <c r="C57" s="490" t="s">
        <v>234</v>
      </c>
      <c r="D57" s="491"/>
      <c r="E57" s="505" t="s">
        <v>227</v>
      </c>
      <c r="F57" s="506"/>
      <c r="G57" s="515" t="s">
        <v>228</v>
      </c>
      <c r="H57" s="516"/>
      <c r="I57" s="516"/>
      <c r="J57" s="516"/>
      <c r="K57" s="516"/>
      <c r="L57" s="517"/>
    </row>
    <row r="58" spans="1:21" ht="30" customHeight="1" x14ac:dyDescent="0.25">
      <c r="A58" s="492"/>
      <c r="B58" s="493"/>
      <c r="C58" s="492"/>
      <c r="D58" s="493"/>
      <c r="E58" s="500">
        <v>0</v>
      </c>
      <c r="F58" s="501"/>
      <c r="G58" s="518" t="s">
        <v>34</v>
      </c>
      <c r="H58" s="519"/>
      <c r="I58" s="519"/>
      <c r="J58" s="519"/>
      <c r="K58" s="519"/>
      <c r="L58" s="520"/>
    </row>
    <row r="59" spans="1:21" ht="30" customHeight="1" x14ac:dyDescent="0.25">
      <c r="A59" s="492"/>
      <c r="B59" s="493"/>
      <c r="C59" s="492"/>
      <c r="D59" s="493"/>
      <c r="E59" s="500">
        <v>0</v>
      </c>
      <c r="F59" s="501"/>
      <c r="G59" s="518" t="s">
        <v>34</v>
      </c>
      <c r="H59" s="519"/>
      <c r="I59" s="519"/>
      <c r="J59" s="519"/>
      <c r="K59" s="519"/>
      <c r="L59" s="520"/>
    </row>
    <row r="60" spans="1:21" ht="30" customHeight="1" x14ac:dyDescent="0.25">
      <c r="A60" s="492"/>
      <c r="B60" s="493"/>
      <c r="C60" s="492"/>
      <c r="D60" s="493"/>
      <c r="E60" s="500">
        <v>0</v>
      </c>
      <c r="F60" s="501"/>
      <c r="G60" s="518" t="s">
        <v>34</v>
      </c>
      <c r="H60" s="519"/>
      <c r="I60" s="519"/>
      <c r="J60" s="519"/>
      <c r="K60" s="519"/>
      <c r="L60" s="520"/>
    </row>
    <row r="61" spans="1:21" ht="30" customHeight="1" x14ac:dyDescent="0.25">
      <c r="A61" s="492"/>
      <c r="B61" s="493"/>
      <c r="C61" s="492"/>
      <c r="D61" s="493"/>
      <c r="E61" s="500">
        <v>0</v>
      </c>
      <c r="F61" s="501"/>
      <c r="G61" s="518" t="s">
        <v>34</v>
      </c>
      <c r="H61" s="519"/>
      <c r="I61" s="519"/>
      <c r="J61" s="519"/>
      <c r="K61" s="519"/>
      <c r="L61" s="520"/>
    </row>
    <row r="62" spans="1:21" ht="30" customHeight="1" x14ac:dyDescent="0.25">
      <c r="A62" s="492"/>
      <c r="B62" s="493"/>
      <c r="C62" s="492"/>
      <c r="D62" s="493"/>
      <c r="E62" s="507">
        <v>0</v>
      </c>
      <c r="F62" s="508"/>
      <c r="G62" s="518" t="s">
        <v>34</v>
      </c>
      <c r="H62" s="519"/>
      <c r="I62" s="519"/>
      <c r="J62" s="519"/>
      <c r="K62" s="519"/>
      <c r="L62" s="520"/>
    </row>
    <row r="63" spans="1:21" ht="30" customHeight="1" x14ac:dyDescent="0.25">
      <c r="A63" s="492"/>
      <c r="B63" s="493"/>
      <c r="C63" s="492"/>
      <c r="D63" s="493"/>
      <c r="E63" s="507">
        <v>0</v>
      </c>
      <c r="F63" s="508"/>
      <c r="G63" s="518" t="s">
        <v>34</v>
      </c>
      <c r="H63" s="519"/>
      <c r="I63" s="519"/>
      <c r="J63" s="519"/>
      <c r="K63" s="519"/>
      <c r="L63" s="520"/>
    </row>
    <row r="64" spans="1:21" ht="30" customHeight="1" x14ac:dyDescent="0.25">
      <c r="A64" s="492"/>
      <c r="B64" s="493"/>
      <c r="C64" s="492"/>
      <c r="D64" s="493"/>
      <c r="E64" s="507">
        <v>0</v>
      </c>
      <c r="F64" s="508"/>
      <c r="G64" s="518" t="s">
        <v>34</v>
      </c>
      <c r="H64" s="519"/>
      <c r="I64" s="519"/>
      <c r="J64" s="519"/>
      <c r="K64" s="519"/>
      <c r="L64" s="520"/>
    </row>
    <row r="65" spans="1:12" ht="30" customHeight="1" x14ac:dyDescent="0.25">
      <c r="A65" s="492"/>
      <c r="B65" s="493"/>
      <c r="C65" s="492"/>
      <c r="D65" s="493"/>
      <c r="E65" s="507">
        <v>0</v>
      </c>
      <c r="F65" s="508"/>
      <c r="G65" s="518" t="s">
        <v>34</v>
      </c>
      <c r="H65" s="519"/>
      <c r="I65" s="519"/>
      <c r="J65" s="519"/>
      <c r="K65" s="519"/>
      <c r="L65" s="520"/>
    </row>
    <row r="66" spans="1:12" ht="30" customHeight="1" x14ac:dyDescent="0.25">
      <c r="A66" s="492"/>
      <c r="B66" s="493"/>
      <c r="C66" s="492"/>
      <c r="D66" s="493"/>
      <c r="E66" s="507">
        <v>0</v>
      </c>
      <c r="F66" s="508"/>
      <c r="G66" s="518" t="s">
        <v>34</v>
      </c>
      <c r="H66" s="519"/>
      <c r="I66" s="519"/>
      <c r="J66" s="519"/>
      <c r="K66" s="519"/>
      <c r="L66" s="520"/>
    </row>
    <row r="67" spans="1:12" ht="30" customHeight="1" x14ac:dyDescent="0.25">
      <c r="A67" s="492"/>
      <c r="B67" s="493"/>
      <c r="C67" s="492"/>
      <c r="D67" s="493"/>
      <c r="E67" s="507">
        <v>0</v>
      </c>
      <c r="F67" s="508"/>
      <c r="G67" s="518" t="s">
        <v>34</v>
      </c>
      <c r="H67" s="519"/>
      <c r="I67" s="519"/>
      <c r="J67" s="519"/>
      <c r="K67" s="519"/>
      <c r="L67" s="520"/>
    </row>
    <row r="68" spans="1:12" ht="30" customHeight="1" x14ac:dyDescent="0.25">
      <c r="A68" s="492"/>
      <c r="B68" s="493"/>
      <c r="C68" s="492"/>
      <c r="D68" s="493"/>
      <c r="E68" s="507">
        <v>0</v>
      </c>
      <c r="F68" s="508"/>
      <c r="G68" s="518" t="s">
        <v>34</v>
      </c>
      <c r="H68" s="519"/>
      <c r="I68" s="519"/>
      <c r="J68" s="519"/>
      <c r="K68" s="519"/>
      <c r="L68" s="520"/>
    </row>
    <row r="69" spans="1:12" ht="30" customHeight="1" x14ac:dyDescent="0.25">
      <c r="A69" s="492"/>
      <c r="B69" s="493"/>
      <c r="C69" s="492"/>
      <c r="D69" s="493"/>
      <c r="E69" s="507">
        <v>0</v>
      </c>
      <c r="F69" s="508"/>
      <c r="G69" s="518" t="s">
        <v>34</v>
      </c>
      <c r="H69" s="519"/>
      <c r="I69" s="519"/>
      <c r="J69" s="519"/>
      <c r="K69" s="519"/>
      <c r="L69" s="520"/>
    </row>
    <row r="70" spans="1:12" ht="30" customHeight="1" x14ac:dyDescent="0.25">
      <c r="A70" s="492"/>
      <c r="B70" s="493"/>
      <c r="C70" s="492"/>
      <c r="D70" s="493"/>
      <c r="E70" s="507">
        <v>0</v>
      </c>
      <c r="F70" s="508"/>
      <c r="G70" s="518" t="s">
        <v>34</v>
      </c>
      <c r="H70" s="519"/>
      <c r="I70" s="519"/>
      <c r="J70" s="519"/>
      <c r="K70" s="519"/>
      <c r="L70" s="520"/>
    </row>
    <row r="71" spans="1:12" ht="30" customHeight="1" x14ac:dyDescent="0.25">
      <c r="A71" s="492"/>
      <c r="B71" s="493"/>
      <c r="C71" s="492"/>
      <c r="D71" s="493"/>
      <c r="E71" s="507">
        <v>0</v>
      </c>
      <c r="F71" s="508"/>
      <c r="G71" s="518" t="s">
        <v>34</v>
      </c>
      <c r="H71" s="519"/>
      <c r="I71" s="519"/>
      <c r="J71" s="519"/>
      <c r="K71" s="519"/>
      <c r="L71" s="520"/>
    </row>
    <row r="72" spans="1:12" ht="30" customHeight="1" x14ac:dyDescent="0.25">
      <c r="A72" s="492"/>
      <c r="B72" s="493"/>
      <c r="C72" s="492"/>
      <c r="D72" s="493"/>
      <c r="E72" s="507">
        <v>0</v>
      </c>
      <c r="F72" s="508"/>
      <c r="G72" s="518" t="s">
        <v>34</v>
      </c>
      <c r="H72" s="519"/>
      <c r="I72" s="519"/>
      <c r="J72" s="519"/>
      <c r="K72" s="519"/>
      <c r="L72" s="520"/>
    </row>
    <row r="73" spans="1:12" ht="30" customHeight="1" x14ac:dyDescent="0.25">
      <c r="A73" s="492"/>
      <c r="B73" s="493"/>
      <c r="C73" s="492"/>
      <c r="D73" s="493"/>
      <c r="E73" s="507">
        <v>0</v>
      </c>
      <c r="F73" s="508"/>
      <c r="G73" s="518" t="s">
        <v>34</v>
      </c>
      <c r="H73" s="519"/>
      <c r="I73" s="519"/>
      <c r="J73" s="519"/>
      <c r="K73" s="519"/>
      <c r="L73" s="520"/>
    </row>
    <row r="74" spans="1:12" ht="30" customHeight="1" x14ac:dyDescent="0.25">
      <c r="A74" s="492"/>
      <c r="B74" s="493"/>
      <c r="C74" s="492"/>
      <c r="D74" s="493"/>
      <c r="E74" s="507">
        <v>0</v>
      </c>
      <c r="F74" s="508"/>
      <c r="G74" s="518" t="s">
        <v>34</v>
      </c>
      <c r="H74" s="519"/>
      <c r="I74" s="519"/>
      <c r="J74" s="519"/>
      <c r="K74" s="519"/>
      <c r="L74" s="520"/>
    </row>
    <row r="75" spans="1:12" ht="30" customHeight="1" x14ac:dyDescent="0.25">
      <c r="A75" s="492"/>
      <c r="B75" s="493"/>
      <c r="C75" s="492"/>
      <c r="D75" s="493"/>
      <c r="E75" s="507">
        <v>0</v>
      </c>
      <c r="F75" s="508"/>
      <c r="G75" s="518" t="s">
        <v>34</v>
      </c>
      <c r="H75" s="519"/>
      <c r="I75" s="519"/>
      <c r="J75" s="519"/>
      <c r="K75" s="519"/>
      <c r="L75" s="520"/>
    </row>
    <row r="76" spans="1:12" ht="30" customHeight="1" x14ac:dyDescent="0.25">
      <c r="A76" s="492"/>
      <c r="B76" s="493"/>
      <c r="C76" s="492"/>
      <c r="D76" s="493"/>
      <c r="E76" s="507">
        <v>0</v>
      </c>
      <c r="F76" s="508"/>
      <c r="G76" s="518" t="s">
        <v>34</v>
      </c>
      <c r="H76" s="519"/>
      <c r="I76" s="519"/>
      <c r="J76" s="519"/>
      <c r="K76" s="519"/>
      <c r="L76" s="520"/>
    </row>
    <row r="77" spans="1:12" ht="30" customHeight="1" x14ac:dyDescent="0.25">
      <c r="A77" s="492"/>
      <c r="B77" s="493"/>
      <c r="C77" s="492"/>
      <c r="D77" s="493"/>
      <c r="E77" s="507">
        <v>0</v>
      </c>
      <c r="F77" s="508"/>
      <c r="G77" s="518" t="s">
        <v>34</v>
      </c>
      <c r="H77" s="519"/>
      <c r="I77" s="519"/>
      <c r="J77" s="519"/>
      <c r="K77" s="519"/>
      <c r="L77" s="520"/>
    </row>
    <row r="78" spans="1:12" ht="30" customHeight="1" x14ac:dyDescent="0.25">
      <c r="A78" s="492"/>
      <c r="B78" s="493"/>
      <c r="C78" s="492"/>
      <c r="D78" s="493"/>
      <c r="E78" s="507">
        <v>0</v>
      </c>
      <c r="F78" s="508"/>
      <c r="G78" s="518" t="s">
        <v>34</v>
      </c>
      <c r="H78" s="519"/>
      <c r="I78" s="519"/>
      <c r="J78" s="519"/>
      <c r="K78" s="519"/>
      <c r="L78" s="520"/>
    </row>
    <row r="79" spans="1:12" ht="30" customHeight="1" x14ac:dyDescent="0.25">
      <c r="A79" s="492"/>
      <c r="B79" s="493"/>
      <c r="C79" s="492"/>
      <c r="D79" s="493"/>
      <c r="E79" s="507">
        <v>0</v>
      </c>
      <c r="F79" s="508"/>
      <c r="G79" s="518" t="s">
        <v>34</v>
      </c>
      <c r="H79" s="519"/>
      <c r="I79" s="519"/>
      <c r="J79" s="519"/>
      <c r="K79" s="519"/>
      <c r="L79" s="520"/>
    </row>
    <row r="80" spans="1:12" ht="30" customHeight="1" x14ac:dyDescent="0.25">
      <c r="A80" s="492"/>
      <c r="B80" s="493"/>
      <c r="C80" s="492"/>
      <c r="D80" s="493"/>
      <c r="E80" s="507">
        <v>0</v>
      </c>
      <c r="F80" s="508"/>
      <c r="G80" s="518" t="s">
        <v>34</v>
      </c>
      <c r="H80" s="519"/>
      <c r="I80" s="519"/>
      <c r="J80" s="519"/>
      <c r="K80" s="519"/>
      <c r="L80" s="520"/>
    </row>
    <row r="81" spans="1:12" ht="30" customHeight="1" x14ac:dyDescent="0.25">
      <c r="A81" s="492"/>
      <c r="B81" s="493"/>
      <c r="C81" s="492"/>
      <c r="D81" s="493"/>
      <c r="E81" s="507">
        <v>0</v>
      </c>
      <c r="F81" s="508"/>
      <c r="G81" s="518" t="s">
        <v>34</v>
      </c>
      <c r="H81" s="519"/>
      <c r="I81" s="519"/>
      <c r="J81" s="519"/>
      <c r="K81" s="519"/>
      <c r="L81" s="520"/>
    </row>
    <row r="82" spans="1:12" ht="30" customHeight="1" x14ac:dyDescent="0.25">
      <c r="A82" s="492"/>
      <c r="B82" s="493"/>
      <c r="C82" s="492"/>
      <c r="D82" s="493"/>
      <c r="E82" s="507">
        <v>0</v>
      </c>
      <c r="F82" s="508"/>
      <c r="G82" s="518" t="s">
        <v>34</v>
      </c>
      <c r="H82" s="519"/>
      <c r="I82" s="519"/>
      <c r="J82" s="519"/>
      <c r="K82" s="519"/>
      <c r="L82" s="520"/>
    </row>
    <row r="83" spans="1:12" ht="30" customHeight="1" x14ac:dyDescent="0.25">
      <c r="A83" s="492"/>
      <c r="B83" s="493"/>
      <c r="C83" s="492"/>
      <c r="D83" s="493"/>
      <c r="E83" s="507">
        <v>0</v>
      </c>
      <c r="F83" s="508"/>
      <c r="G83" s="518" t="s">
        <v>34</v>
      </c>
      <c r="H83" s="519"/>
      <c r="I83" s="519"/>
      <c r="J83" s="519"/>
      <c r="K83" s="519"/>
      <c r="L83" s="520"/>
    </row>
    <row r="84" spans="1:12" ht="30" customHeight="1" x14ac:dyDescent="0.25">
      <c r="A84" s="492"/>
      <c r="B84" s="493"/>
      <c r="C84" s="492"/>
      <c r="D84" s="493"/>
      <c r="E84" s="507">
        <v>0</v>
      </c>
      <c r="F84" s="508"/>
      <c r="G84" s="518" t="s">
        <v>34</v>
      </c>
      <c r="H84" s="519"/>
      <c r="I84" s="519"/>
      <c r="J84" s="519"/>
      <c r="K84" s="519"/>
      <c r="L84" s="520"/>
    </row>
    <row r="85" spans="1:12" ht="30" customHeight="1" x14ac:dyDescent="0.25">
      <c r="A85" s="492"/>
      <c r="B85" s="493"/>
      <c r="C85" s="492"/>
      <c r="D85" s="493"/>
      <c r="E85" s="507">
        <v>0</v>
      </c>
      <c r="F85" s="508"/>
      <c r="G85" s="518" t="s">
        <v>34</v>
      </c>
      <c r="H85" s="519"/>
      <c r="I85" s="519"/>
      <c r="J85" s="519"/>
      <c r="K85" s="519"/>
      <c r="L85" s="520"/>
    </row>
    <row r="86" spans="1:12" ht="30" customHeight="1" x14ac:dyDescent="0.25">
      <c r="A86" s="492"/>
      <c r="B86" s="493"/>
      <c r="C86" s="492"/>
      <c r="D86" s="493"/>
      <c r="E86" s="507">
        <v>0</v>
      </c>
      <c r="F86" s="508"/>
      <c r="G86" s="518" t="s">
        <v>34</v>
      </c>
      <c r="H86" s="519"/>
      <c r="I86" s="519"/>
      <c r="J86" s="519"/>
      <c r="K86" s="519"/>
      <c r="L86" s="520"/>
    </row>
    <row r="87" spans="1:12" ht="30" customHeight="1" x14ac:dyDescent="0.25">
      <c r="A87" s="492"/>
      <c r="B87" s="493"/>
      <c r="C87" s="492"/>
      <c r="D87" s="493"/>
      <c r="E87" s="507">
        <v>0</v>
      </c>
      <c r="F87" s="508"/>
      <c r="G87" s="518" t="s">
        <v>34</v>
      </c>
      <c r="H87" s="519"/>
      <c r="I87" s="519"/>
      <c r="J87" s="519"/>
      <c r="K87" s="519"/>
      <c r="L87" s="520"/>
    </row>
    <row r="88" spans="1:12" ht="30" customHeight="1" x14ac:dyDescent="0.25">
      <c r="A88" s="492"/>
      <c r="B88" s="493"/>
      <c r="C88" s="492"/>
      <c r="D88" s="493"/>
      <c r="E88" s="507">
        <v>0</v>
      </c>
      <c r="F88" s="508"/>
      <c r="G88" s="518" t="s">
        <v>34</v>
      </c>
      <c r="H88" s="519"/>
      <c r="I88" s="519"/>
      <c r="J88" s="519"/>
      <c r="K88" s="519"/>
      <c r="L88" s="520"/>
    </row>
    <row r="89" spans="1:12" ht="30" customHeight="1" x14ac:dyDescent="0.25">
      <c r="A89" s="492"/>
      <c r="B89" s="493"/>
      <c r="C89" s="492"/>
      <c r="D89" s="493"/>
      <c r="E89" s="507">
        <v>0</v>
      </c>
      <c r="F89" s="508"/>
      <c r="G89" s="518" t="s">
        <v>34</v>
      </c>
      <c r="H89" s="519"/>
      <c r="I89" s="519"/>
      <c r="J89" s="519"/>
      <c r="K89" s="519"/>
      <c r="L89" s="520"/>
    </row>
    <row r="90" spans="1:12" ht="30" customHeight="1" x14ac:dyDescent="0.25">
      <c r="A90" s="492"/>
      <c r="B90" s="493"/>
      <c r="C90" s="492"/>
      <c r="D90" s="493"/>
      <c r="E90" s="507">
        <v>0</v>
      </c>
      <c r="F90" s="508"/>
      <c r="G90" s="518" t="s">
        <v>34</v>
      </c>
      <c r="H90" s="519"/>
      <c r="I90" s="519"/>
      <c r="J90" s="519"/>
      <c r="K90" s="519"/>
      <c r="L90" s="520"/>
    </row>
    <row r="91" spans="1:12" ht="30" customHeight="1" x14ac:dyDescent="0.25">
      <c r="A91" s="492"/>
      <c r="B91" s="493"/>
      <c r="C91" s="492"/>
      <c r="D91" s="493"/>
      <c r="E91" s="507">
        <v>0</v>
      </c>
      <c r="F91" s="508"/>
      <c r="G91" s="518" t="s">
        <v>34</v>
      </c>
      <c r="H91" s="519"/>
      <c r="I91" s="519"/>
      <c r="J91" s="519"/>
      <c r="K91" s="519"/>
      <c r="L91" s="520"/>
    </row>
    <row r="92" spans="1:12" ht="30" customHeight="1" x14ac:dyDescent="0.25">
      <c r="A92" s="492"/>
      <c r="B92" s="493"/>
      <c r="C92" s="492"/>
      <c r="D92" s="493"/>
      <c r="E92" s="507">
        <v>0</v>
      </c>
      <c r="F92" s="508"/>
      <c r="G92" s="518" t="s">
        <v>34</v>
      </c>
      <c r="H92" s="519"/>
      <c r="I92" s="519"/>
      <c r="J92" s="519"/>
      <c r="K92" s="519"/>
      <c r="L92" s="520"/>
    </row>
    <row r="93" spans="1:12" ht="30" customHeight="1" x14ac:dyDescent="0.25">
      <c r="A93" s="492"/>
      <c r="B93" s="493"/>
      <c r="C93" s="492"/>
      <c r="D93" s="493"/>
      <c r="E93" s="507">
        <v>0</v>
      </c>
      <c r="F93" s="508"/>
      <c r="G93" s="518" t="s">
        <v>34</v>
      </c>
      <c r="H93" s="519"/>
      <c r="I93" s="519"/>
      <c r="J93" s="519"/>
      <c r="K93" s="519"/>
      <c r="L93" s="520"/>
    </row>
    <row r="94" spans="1:12" ht="30" customHeight="1" x14ac:dyDescent="0.25">
      <c r="A94" s="492"/>
      <c r="B94" s="493"/>
      <c r="C94" s="492"/>
      <c r="D94" s="493"/>
      <c r="E94" s="507">
        <v>0</v>
      </c>
      <c r="F94" s="508"/>
      <c r="G94" s="518" t="s">
        <v>34</v>
      </c>
      <c r="H94" s="519"/>
      <c r="I94" s="519"/>
      <c r="J94" s="519"/>
      <c r="K94" s="519"/>
      <c r="L94" s="520"/>
    </row>
    <row r="95" spans="1:12" ht="30" customHeight="1" x14ac:dyDescent="0.25">
      <c r="A95" s="492"/>
      <c r="B95" s="493"/>
      <c r="C95" s="492"/>
      <c r="D95" s="493"/>
      <c r="E95" s="507">
        <v>0</v>
      </c>
      <c r="F95" s="508"/>
      <c r="G95" s="518" t="s">
        <v>34</v>
      </c>
      <c r="H95" s="519"/>
      <c r="I95" s="519"/>
      <c r="J95" s="519"/>
      <c r="K95" s="519"/>
      <c r="L95" s="520"/>
    </row>
    <row r="96" spans="1:12" ht="30" customHeight="1" x14ac:dyDescent="0.25">
      <c r="A96" s="492"/>
      <c r="B96" s="493"/>
      <c r="C96" s="492"/>
      <c r="D96" s="493"/>
      <c r="E96" s="507">
        <v>0</v>
      </c>
      <c r="F96" s="508"/>
      <c r="G96" s="518" t="s">
        <v>34</v>
      </c>
      <c r="H96" s="519"/>
      <c r="I96" s="519"/>
      <c r="J96" s="519"/>
      <c r="K96" s="519"/>
      <c r="L96" s="520"/>
    </row>
    <row r="97" spans="1:12" ht="30" customHeight="1" x14ac:dyDescent="0.25">
      <c r="A97" s="492"/>
      <c r="B97" s="493"/>
      <c r="C97" s="492"/>
      <c r="D97" s="493"/>
      <c r="E97" s="507">
        <v>0</v>
      </c>
      <c r="F97" s="508"/>
      <c r="G97" s="518" t="s">
        <v>34</v>
      </c>
      <c r="H97" s="519"/>
      <c r="I97" s="519"/>
      <c r="J97" s="519"/>
      <c r="K97" s="519"/>
      <c r="L97" s="520"/>
    </row>
    <row r="98" spans="1:12" ht="30" customHeight="1" x14ac:dyDescent="0.25">
      <c r="A98" s="492"/>
      <c r="B98" s="493"/>
      <c r="C98" s="492"/>
      <c r="D98" s="493"/>
      <c r="E98" s="507">
        <v>0</v>
      </c>
      <c r="F98" s="508"/>
      <c r="G98" s="518" t="s">
        <v>34</v>
      </c>
      <c r="H98" s="519"/>
      <c r="I98" s="519"/>
      <c r="J98" s="519"/>
      <c r="K98" s="519"/>
      <c r="L98" s="520"/>
    </row>
    <row r="99" spans="1:12" ht="30" customHeight="1" x14ac:dyDescent="0.25">
      <c r="A99" s="492"/>
      <c r="B99" s="493"/>
      <c r="C99" s="492"/>
      <c r="D99" s="493"/>
      <c r="E99" s="507">
        <v>0</v>
      </c>
      <c r="F99" s="508"/>
      <c r="G99" s="518" t="s">
        <v>34</v>
      </c>
      <c r="H99" s="519"/>
      <c r="I99" s="519"/>
      <c r="J99" s="519"/>
      <c r="K99" s="519"/>
      <c r="L99" s="520"/>
    </row>
    <row r="100" spans="1:12" ht="30" customHeight="1" x14ac:dyDescent="0.25">
      <c r="A100" s="492"/>
      <c r="B100" s="493"/>
      <c r="C100" s="492"/>
      <c r="D100" s="493"/>
      <c r="E100" s="507">
        <v>0</v>
      </c>
      <c r="F100" s="508"/>
      <c r="G100" s="518" t="s">
        <v>34</v>
      </c>
      <c r="H100" s="519"/>
      <c r="I100" s="519"/>
      <c r="J100" s="519"/>
      <c r="K100" s="519"/>
      <c r="L100" s="520"/>
    </row>
    <row r="101" spans="1:12" ht="30" customHeight="1" x14ac:dyDescent="0.25">
      <c r="A101" s="492"/>
      <c r="B101" s="493"/>
      <c r="C101" s="492"/>
      <c r="D101" s="493"/>
      <c r="E101" s="507">
        <v>0</v>
      </c>
      <c r="F101" s="508"/>
      <c r="G101" s="518" t="s">
        <v>34</v>
      </c>
      <c r="H101" s="519"/>
      <c r="I101" s="519"/>
      <c r="J101" s="519"/>
      <c r="K101" s="519"/>
      <c r="L101" s="520"/>
    </row>
    <row r="102" spans="1:12" ht="30" customHeight="1" x14ac:dyDescent="0.25">
      <c r="A102" s="492"/>
      <c r="B102" s="493"/>
      <c r="C102" s="492"/>
      <c r="D102" s="493"/>
      <c r="E102" s="507">
        <v>0</v>
      </c>
      <c r="F102" s="508"/>
      <c r="G102" s="518" t="s">
        <v>34</v>
      </c>
      <c r="H102" s="519"/>
      <c r="I102" s="519"/>
      <c r="J102" s="519"/>
      <c r="K102" s="519"/>
      <c r="L102" s="520"/>
    </row>
    <row r="103" spans="1:12" ht="30" customHeight="1" x14ac:dyDescent="0.25">
      <c r="A103" s="492"/>
      <c r="B103" s="493"/>
      <c r="C103" s="492"/>
      <c r="D103" s="493"/>
      <c r="E103" s="507">
        <v>0</v>
      </c>
      <c r="F103" s="508"/>
      <c r="G103" s="518" t="s">
        <v>34</v>
      </c>
      <c r="H103" s="519"/>
      <c r="I103" s="519"/>
      <c r="J103" s="519"/>
      <c r="K103" s="519"/>
      <c r="L103" s="520"/>
    </row>
    <row r="104" spans="1:12" ht="30" customHeight="1" x14ac:dyDescent="0.25">
      <c r="A104" s="492"/>
      <c r="B104" s="493"/>
      <c r="C104" s="492"/>
      <c r="D104" s="493"/>
      <c r="E104" s="507">
        <v>0</v>
      </c>
      <c r="F104" s="508"/>
      <c r="G104" s="518" t="s">
        <v>34</v>
      </c>
      <c r="H104" s="519"/>
      <c r="I104" s="519"/>
      <c r="J104" s="519"/>
      <c r="K104" s="519"/>
      <c r="L104" s="520"/>
    </row>
    <row r="105" spans="1:12" ht="30" customHeight="1" x14ac:dyDescent="0.25">
      <c r="A105" s="492"/>
      <c r="B105" s="493"/>
      <c r="C105" s="492"/>
      <c r="D105" s="493"/>
      <c r="E105" s="507">
        <v>0</v>
      </c>
      <c r="F105" s="508"/>
      <c r="G105" s="518" t="s">
        <v>34</v>
      </c>
      <c r="H105" s="519"/>
      <c r="I105" s="519"/>
      <c r="J105" s="519"/>
      <c r="K105" s="519"/>
      <c r="L105" s="520"/>
    </row>
    <row r="106" spans="1:12" ht="30" customHeight="1" x14ac:dyDescent="0.25">
      <c r="A106" s="492"/>
      <c r="B106" s="493"/>
      <c r="C106" s="492"/>
      <c r="D106" s="493"/>
      <c r="E106" s="507">
        <v>0</v>
      </c>
      <c r="F106" s="508"/>
      <c r="G106" s="518" t="s">
        <v>34</v>
      </c>
      <c r="H106" s="519"/>
      <c r="I106" s="519"/>
      <c r="J106" s="519"/>
      <c r="K106" s="519"/>
      <c r="L106" s="520"/>
    </row>
    <row r="107" spans="1:12" ht="30" customHeight="1" x14ac:dyDescent="0.25">
      <c r="A107" s="492"/>
      <c r="B107" s="493"/>
      <c r="C107" s="492"/>
      <c r="D107" s="493"/>
      <c r="E107" s="507">
        <v>0</v>
      </c>
      <c r="F107" s="508"/>
      <c r="G107" s="518" t="s">
        <v>34</v>
      </c>
      <c r="H107" s="519"/>
      <c r="I107" s="519"/>
      <c r="J107" s="519"/>
      <c r="K107" s="519"/>
      <c r="L107" s="520"/>
    </row>
    <row r="108" spans="1:12" ht="30" customHeight="1" x14ac:dyDescent="0.25">
      <c r="A108" s="492"/>
      <c r="B108" s="493"/>
      <c r="C108" s="492"/>
      <c r="D108" s="493"/>
      <c r="E108" s="507">
        <v>0</v>
      </c>
      <c r="F108" s="508"/>
      <c r="G108" s="518" t="s">
        <v>34</v>
      </c>
      <c r="H108" s="519"/>
      <c r="I108" s="519"/>
      <c r="J108" s="519"/>
      <c r="K108" s="519"/>
      <c r="L108" s="520"/>
    </row>
    <row r="109" spans="1:12" ht="30" customHeight="1" x14ac:dyDescent="0.25">
      <c r="A109" s="492"/>
      <c r="B109" s="493"/>
      <c r="C109" s="492"/>
      <c r="D109" s="493"/>
      <c r="E109" s="507">
        <v>0</v>
      </c>
      <c r="F109" s="508"/>
      <c r="G109" s="518" t="s">
        <v>34</v>
      </c>
      <c r="H109" s="519"/>
      <c r="I109" s="519"/>
      <c r="J109" s="519"/>
      <c r="K109" s="519"/>
      <c r="L109" s="520"/>
    </row>
    <row r="110" spans="1:12" ht="30" customHeight="1" x14ac:dyDescent="0.25">
      <c r="A110" s="492"/>
      <c r="B110" s="493"/>
      <c r="C110" s="492"/>
      <c r="D110" s="493"/>
      <c r="E110" s="507">
        <v>0</v>
      </c>
      <c r="F110" s="508"/>
      <c r="G110" s="518" t="s">
        <v>34</v>
      </c>
      <c r="H110" s="519"/>
      <c r="I110" s="519"/>
      <c r="J110" s="519"/>
      <c r="K110" s="519"/>
      <c r="L110" s="520"/>
    </row>
    <row r="111" spans="1:12" ht="30" customHeight="1" x14ac:dyDescent="0.25">
      <c r="A111" s="492"/>
      <c r="B111" s="493"/>
      <c r="C111" s="492"/>
      <c r="D111" s="493"/>
      <c r="E111" s="507">
        <v>0</v>
      </c>
      <c r="F111" s="508"/>
      <c r="G111" s="518" t="s">
        <v>34</v>
      </c>
      <c r="H111" s="519"/>
      <c r="I111" s="519"/>
      <c r="J111" s="519"/>
      <c r="K111" s="519"/>
      <c r="L111" s="520"/>
    </row>
    <row r="112" spans="1:12" ht="30" customHeight="1" x14ac:dyDescent="0.25">
      <c r="A112" s="492"/>
      <c r="B112" s="493"/>
      <c r="C112" s="492"/>
      <c r="D112" s="493"/>
      <c r="E112" s="507">
        <v>0</v>
      </c>
      <c r="F112" s="508"/>
      <c r="G112" s="518" t="s">
        <v>34</v>
      </c>
      <c r="H112" s="519"/>
      <c r="I112" s="519"/>
      <c r="J112" s="519"/>
      <c r="K112" s="519"/>
      <c r="L112" s="520"/>
    </row>
    <row r="113" spans="1:12" ht="30" customHeight="1" x14ac:dyDescent="0.25">
      <c r="A113" s="492"/>
      <c r="B113" s="493"/>
      <c r="C113" s="492"/>
      <c r="D113" s="493"/>
      <c r="E113" s="507">
        <v>0</v>
      </c>
      <c r="F113" s="508"/>
      <c r="G113" s="518" t="s">
        <v>34</v>
      </c>
      <c r="H113" s="519"/>
      <c r="I113" s="519"/>
      <c r="J113" s="519"/>
      <c r="K113" s="519"/>
      <c r="L113" s="520"/>
    </row>
    <row r="114" spans="1:12" ht="30" customHeight="1" x14ac:dyDescent="0.25">
      <c r="A114" s="492"/>
      <c r="B114" s="493"/>
      <c r="C114" s="492"/>
      <c r="D114" s="493"/>
      <c r="E114" s="507">
        <v>0</v>
      </c>
      <c r="F114" s="508"/>
      <c r="G114" s="518" t="s">
        <v>34</v>
      </c>
      <c r="H114" s="519"/>
      <c r="I114" s="519"/>
      <c r="J114" s="519"/>
      <c r="K114" s="519"/>
      <c r="L114" s="520"/>
    </row>
    <row r="115" spans="1:12" ht="30" customHeight="1" x14ac:dyDescent="0.25">
      <c r="A115" s="492"/>
      <c r="B115" s="493"/>
      <c r="C115" s="492"/>
      <c r="D115" s="493"/>
      <c r="E115" s="507">
        <v>0</v>
      </c>
      <c r="F115" s="508"/>
      <c r="G115" s="518" t="s">
        <v>34</v>
      </c>
      <c r="H115" s="519"/>
      <c r="I115" s="519"/>
      <c r="J115" s="519"/>
      <c r="K115" s="519"/>
      <c r="L115" s="520"/>
    </row>
    <row r="116" spans="1:12" ht="30" customHeight="1" x14ac:dyDescent="0.25">
      <c r="A116" s="492"/>
      <c r="B116" s="493"/>
      <c r="C116" s="492"/>
      <c r="D116" s="493"/>
      <c r="E116" s="507">
        <v>0</v>
      </c>
      <c r="F116" s="508"/>
      <c r="G116" s="518" t="s">
        <v>34</v>
      </c>
      <c r="H116" s="519"/>
      <c r="I116" s="519"/>
      <c r="J116" s="519"/>
      <c r="K116" s="519"/>
      <c r="L116" s="520"/>
    </row>
    <row r="117" spans="1:12" ht="30" customHeight="1" x14ac:dyDescent="0.25">
      <c r="A117" s="492"/>
      <c r="B117" s="493"/>
      <c r="C117" s="492"/>
      <c r="D117" s="493"/>
      <c r="E117" s="507">
        <v>0</v>
      </c>
      <c r="F117" s="508"/>
      <c r="G117" s="518" t="s">
        <v>34</v>
      </c>
      <c r="H117" s="519"/>
      <c r="I117" s="519"/>
      <c r="J117" s="519"/>
      <c r="K117" s="519"/>
      <c r="L117" s="520"/>
    </row>
    <row r="118" spans="1:12" ht="30" customHeight="1" x14ac:dyDescent="0.25">
      <c r="A118" s="492"/>
      <c r="B118" s="493"/>
      <c r="C118" s="492"/>
      <c r="D118" s="493"/>
      <c r="E118" s="507">
        <v>0</v>
      </c>
      <c r="F118" s="508"/>
      <c r="G118" s="518" t="s">
        <v>34</v>
      </c>
      <c r="H118" s="519"/>
      <c r="I118" s="519"/>
      <c r="J118" s="519"/>
      <c r="K118" s="519"/>
      <c r="L118" s="520"/>
    </row>
    <row r="119" spans="1:12" ht="30" customHeight="1" x14ac:dyDescent="0.25">
      <c r="A119" s="492"/>
      <c r="B119" s="493"/>
      <c r="C119" s="492"/>
      <c r="D119" s="493"/>
      <c r="E119" s="507">
        <v>0</v>
      </c>
      <c r="F119" s="508"/>
      <c r="G119" s="518" t="s">
        <v>34</v>
      </c>
      <c r="H119" s="519"/>
      <c r="I119" s="519"/>
      <c r="J119" s="519"/>
      <c r="K119" s="519"/>
      <c r="L119" s="520"/>
    </row>
    <row r="120" spans="1:12" ht="30" customHeight="1" x14ac:dyDescent="0.25">
      <c r="A120" s="492"/>
      <c r="B120" s="493"/>
      <c r="C120" s="492"/>
      <c r="D120" s="493"/>
      <c r="E120" s="507">
        <v>0</v>
      </c>
      <c r="F120" s="508"/>
      <c r="G120" s="518" t="s">
        <v>34</v>
      </c>
      <c r="H120" s="519"/>
      <c r="I120" s="519"/>
      <c r="J120" s="519"/>
      <c r="K120" s="519"/>
      <c r="L120" s="520"/>
    </row>
    <row r="121" spans="1:12" ht="30" customHeight="1" x14ac:dyDescent="0.25">
      <c r="A121" s="492"/>
      <c r="B121" s="493"/>
      <c r="C121" s="492"/>
      <c r="D121" s="493"/>
      <c r="E121" s="507">
        <v>0</v>
      </c>
      <c r="F121" s="508"/>
      <c r="G121" s="518" t="s">
        <v>34</v>
      </c>
      <c r="H121" s="519"/>
      <c r="I121" s="519"/>
      <c r="J121" s="519"/>
      <c r="K121" s="519"/>
      <c r="L121" s="520"/>
    </row>
    <row r="122" spans="1:12" ht="30" customHeight="1" x14ac:dyDescent="0.25">
      <c r="A122" s="492"/>
      <c r="B122" s="493"/>
      <c r="C122" s="492"/>
      <c r="D122" s="493"/>
      <c r="E122" s="507">
        <v>0</v>
      </c>
      <c r="F122" s="508"/>
      <c r="G122" s="518" t="s">
        <v>34</v>
      </c>
      <c r="H122" s="519"/>
      <c r="I122" s="519"/>
      <c r="J122" s="519"/>
      <c r="K122" s="519"/>
      <c r="L122" s="520"/>
    </row>
    <row r="123" spans="1:12" ht="30" customHeight="1" x14ac:dyDescent="0.25">
      <c r="A123" s="492"/>
      <c r="B123" s="493"/>
      <c r="C123" s="492"/>
      <c r="D123" s="493"/>
      <c r="E123" s="507">
        <v>0</v>
      </c>
      <c r="F123" s="508"/>
      <c r="G123" s="518" t="s">
        <v>34</v>
      </c>
      <c r="H123" s="519"/>
      <c r="I123" s="519"/>
      <c r="J123" s="519"/>
      <c r="K123" s="519"/>
      <c r="L123" s="520"/>
    </row>
    <row r="124" spans="1:12" ht="30" customHeight="1" x14ac:dyDescent="0.25">
      <c r="A124" s="492"/>
      <c r="B124" s="493"/>
      <c r="C124" s="492"/>
      <c r="D124" s="493"/>
      <c r="E124" s="507">
        <v>0</v>
      </c>
      <c r="F124" s="508"/>
      <c r="G124" s="518" t="s">
        <v>34</v>
      </c>
      <c r="H124" s="519"/>
      <c r="I124" s="519"/>
      <c r="J124" s="519"/>
      <c r="K124" s="519"/>
      <c r="L124" s="520"/>
    </row>
    <row r="125" spans="1:12" ht="30" customHeight="1" x14ac:dyDescent="0.25">
      <c r="A125" s="492"/>
      <c r="B125" s="493"/>
      <c r="C125" s="492"/>
      <c r="D125" s="493"/>
      <c r="E125" s="507">
        <v>0</v>
      </c>
      <c r="F125" s="508"/>
      <c r="G125" s="518" t="s">
        <v>34</v>
      </c>
      <c r="H125" s="519"/>
      <c r="I125" s="519"/>
      <c r="J125" s="519"/>
      <c r="K125" s="519"/>
      <c r="L125" s="520"/>
    </row>
    <row r="126" spans="1:12" ht="30" customHeight="1" x14ac:dyDescent="0.25">
      <c r="A126" s="492"/>
      <c r="B126" s="493"/>
      <c r="C126" s="492"/>
      <c r="D126" s="493"/>
      <c r="E126" s="507">
        <v>0</v>
      </c>
      <c r="F126" s="508"/>
      <c r="G126" s="518" t="s">
        <v>34</v>
      </c>
      <c r="H126" s="519"/>
      <c r="I126" s="519"/>
      <c r="J126" s="519"/>
      <c r="K126" s="519"/>
      <c r="L126" s="520"/>
    </row>
    <row r="127" spans="1:12" ht="30" customHeight="1" x14ac:dyDescent="0.25">
      <c r="A127" s="492"/>
      <c r="B127" s="493"/>
      <c r="C127" s="492"/>
      <c r="D127" s="493"/>
      <c r="E127" s="507">
        <v>0</v>
      </c>
      <c r="F127" s="508"/>
      <c r="G127" s="518" t="s">
        <v>34</v>
      </c>
      <c r="H127" s="519"/>
      <c r="I127" s="519"/>
      <c r="J127" s="519"/>
      <c r="K127" s="519"/>
      <c r="L127" s="520"/>
    </row>
    <row r="128" spans="1:12" ht="30" customHeight="1" x14ac:dyDescent="0.25">
      <c r="A128" s="492"/>
      <c r="B128" s="493"/>
      <c r="C128" s="492"/>
      <c r="D128" s="493"/>
      <c r="E128" s="507">
        <v>0</v>
      </c>
      <c r="F128" s="508"/>
      <c r="G128" s="518" t="s">
        <v>34</v>
      </c>
      <c r="H128" s="519"/>
      <c r="I128" s="519"/>
      <c r="J128" s="519"/>
      <c r="K128" s="519"/>
      <c r="L128" s="520"/>
    </row>
    <row r="129" spans="1:12" ht="30" customHeight="1" x14ac:dyDescent="0.25">
      <c r="A129" s="492"/>
      <c r="B129" s="493"/>
      <c r="C129" s="492"/>
      <c r="D129" s="493"/>
      <c r="E129" s="507">
        <v>0</v>
      </c>
      <c r="F129" s="508"/>
      <c r="G129" s="518" t="s">
        <v>34</v>
      </c>
      <c r="H129" s="519"/>
      <c r="I129" s="519"/>
      <c r="J129" s="519"/>
      <c r="K129" s="519"/>
      <c r="L129" s="520"/>
    </row>
    <row r="130" spans="1:12" ht="30" customHeight="1" x14ac:dyDescent="0.25">
      <c r="A130" s="492"/>
      <c r="B130" s="493"/>
      <c r="C130" s="492"/>
      <c r="D130" s="493"/>
      <c r="E130" s="507">
        <v>0</v>
      </c>
      <c r="F130" s="508"/>
      <c r="G130" s="518" t="s">
        <v>34</v>
      </c>
      <c r="H130" s="519"/>
      <c r="I130" s="519"/>
      <c r="J130" s="519"/>
      <c r="K130" s="519"/>
      <c r="L130" s="520"/>
    </row>
    <row r="131" spans="1:12" ht="30" customHeight="1" x14ac:dyDescent="0.25">
      <c r="A131" s="492"/>
      <c r="B131" s="493"/>
      <c r="C131" s="492"/>
      <c r="D131" s="493"/>
      <c r="E131" s="507">
        <v>0</v>
      </c>
      <c r="F131" s="508"/>
      <c r="G131" s="518" t="s">
        <v>34</v>
      </c>
      <c r="H131" s="519"/>
      <c r="I131" s="519"/>
      <c r="J131" s="519"/>
      <c r="K131" s="519"/>
      <c r="L131" s="520"/>
    </row>
    <row r="132" spans="1:12" ht="30" customHeight="1" x14ac:dyDescent="0.25">
      <c r="A132" s="492"/>
      <c r="B132" s="493"/>
      <c r="C132" s="492"/>
      <c r="D132" s="493"/>
      <c r="E132" s="507">
        <v>0</v>
      </c>
      <c r="F132" s="508"/>
      <c r="G132" s="518" t="s">
        <v>34</v>
      </c>
      <c r="H132" s="519"/>
      <c r="I132" s="519"/>
      <c r="J132" s="519"/>
      <c r="K132" s="519"/>
      <c r="L132" s="520"/>
    </row>
    <row r="133" spans="1:12" ht="30" customHeight="1" x14ac:dyDescent="0.25">
      <c r="A133" s="492"/>
      <c r="B133" s="493"/>
      <c r="C133" s="492"/>
      <c r="D133" s="493"/>
      <c r="E133" s="507">
        <v>0</v>
      </c>
      <c r="F133" s="508"/>
      <c r="G133" s="518" t="s">
        <v>34</v>
      </c>
      <c r="H133" s="519"/>
      <c r="I133" s="519"/>
      <c r="J133" s="519"/>
      <c r="K133" s="519"/>
      <c r="L133" s="520"/>
    </row>
    <row r="134" spans="1:12" ht="30" customHeight="1" x14ac:dyDescent="0.25">
      <c r="A134" s="492"/>
      <c r="B134" s="493"/>
      <c r="C134" s="492"/>
      <c r="D134" s="493"/>
      <c r="E134" s="507">
        <v>0</v>
      </c>
      <c r="F134" s="508"/>
      <c r="G134" s="518" t="s">
        <v>34</v>
      </c>
      <c r="H134" s="519"/>
      <c r="I134" s="519"/>
      <c r="J134" s="519"/>
      <c r="K134" s="519"/>
      <c r="L134" s="520"/>
    </row>
    <row r="135" spans="1:12" ht="30" customHeight="1" x14ac:dyDescent="0.25">
      <c r="A135" s="492"/>
      <c r="B135" s="493"/>
      <c r="C135" s="492"/>
      <c r="D135" s="493"/>
      <c r="E135" s="507">
        <v>0</v>
      </c>
      <c r="F135" s="508"/>
      <c r="G135" s="518" t="s">
        <v>34</v>
      </c>
      <c r="H135" s="519"/>
      <c r="I135" s="519"/>
      <c r="J135" s="519"/>
      <c r="K135" s="519"/>
      <c r="L135" s="520"/>
    </row>
    <row r="136" spans="1:12" ht="30" customHeight="1" x14ac:dyDescent="0.25">
      <c r="A136" s="492"/>
      <c r="B136" s="493"/>
      <c r="C136" s="492"/>
      <c r="D136" s="493"/>
      <c r="E136" s="507">
        <v>0</v>
      </c>
      <c r="F136" s="508"/>
      <c r="G136" s="518" t="s">
        <v>34</v>
      </c>
      <c r="H136" s="519"/>
      <c r="I136" s="519"/>
      <c r="J136" s="519"/>
      <c r="K136" s="519"/>
      <c r="L136" s="520"/>
    </row>
    <row r="137" spans="1:12" ht="30" customHeight="1" x14ac:dyDescent="0.25">
      <c r="A137" s="492"/>
      <c r="B137" s="493"/>
      <c r="C137" s="492"/>
      <c r="D137" s="493"/>
      <c r="E137" s="507">
        <v>0</v>
      </c>
      <c r="F137" s="508"/>
      <c r="G137" s="518" t="s">
        <v>34</v>
      </c>
      <c r="H137" s="519"/>
      <c r="I137" s="519"/>
      <c r="J137" s="519"/>
      <c r="K137" s="519"/>
      <c r="L137" s="520"/>
    </row>
    <row r="138" spans="1:12" ht="30" customHeight="1" x14ac:dyDescent="0.25">
      <c r="A138" s="492"/>
      <c r="B138" s="493"/>
      <c r="C138" s="492"/>
      <c r="D138" s="493"/>
      <c r="E138" s="507">
        <v>0</v>
      </c>
      <c r="F138" s="508"/>
      <c r="G138" s="518" t="s">
        <v>34</v>
      </c>
      <c r="H138" s="519"/>
      <c r="I138" s="519"/>
      <c r="J138" s="519"/>
      <c r="K138" s="519"/>
      <c r="L138" s="520"/>
    </row>
    <row r="139" spans="1:12" ht="30" customHeight="1" x14ac:dyDescent="0.25">
      <c r="A139" s="492"/>
      <c r="B139" s="493"/>
      <c r="C139" s="492"/>
      <c r="D139" s="493"/>
      <c r="E139" s="507">
        <v>0</v>
      </c>
      <c r="F139" s="508"/>
      <c r="G139" s="518" t="s">
        <v>34</v>
      </c>
      <c r="H139" s="519"/>
      <c r="I139" s="519"/>
      <c r="J139" s="519"/>
      <c r="K139" s="519"/>
      <c r="L139" s="520"/>
    </row>
    <row r="140" spans="1:12" ht="30" customHeight="1" x14ac:dyDescent="0.25">
      <c r="A140" s="492"/>
      <c r="B140" s="493"/>
      <c r="C140" s="492"/>
      <c r="D140" s="493"/>
      <c r="E140" s="507">
        <v>0</v>
      </c>
      <c r="F140" s="508"/>
      <c r="G140" s="518" t="s">
        <v>34</v>
      </c>
      <c r="H140" s="519"/>
      <c r="I140" s="519"/>
      <c r="J140" s="519"/>
      <c r="K140" s="519"/>
      <c r="L140" s="520"/>
    </row>
    <row r="141" spans="1:12" ht="30" customHeight="1" x14ac:dyDescent="0.25">
      <c r="A141" s="492"/>
      <c r="B141" s="493"/>
      <c r="C141" s="492"/>
      <c r="D141" s="493"/>
      <c r="E141" s="507">
        <v>0</v>
      </c>
      <c r="F141" s="508"/>
      <c r="G141" s="518" t="s">
        <v>34</v>
      </c>
      <c r="H141" s="519"/>
      <c r="I141" s="519"/>
      <c r="J141" s="519"/>
      <c r="K141" s="519"/>
      <c r="L141" s="520"/>
    </row>
    <row r="142" spans="1:12" ht="30" customHeight="1" x14ac:dyDescent="0.25">
      <c r="A142" s="492"/>
      <c r="B142" s="493"/>
      <c r="C142" s="492"/>
      <c r="D142" s="493"/>
      <c r="E142" s="507">
        <v>0</v>
      </c>
      <c r="F142" s="508"/>
      <c r="G142" s="518" t="s">
        <v>34</v>
      </c>
      <c r="H142" s="519"/>
      <c r="I142" s="519"/>
      <c r="J142" s="519"/>
      <c r="K142" s="519"/>
      <c r="L142" s="520"/>
    </row>
    <row r="143" spans="1:12" ht="30" customHeight="1" x14ac:dyDescent="0.25">
      <c r="A143" s="492"/>
      <c r="B143" s="493"/>
      <c r="C143" s="492"/>
      <c r="D143" s="493"/>
      <c r="E143" s="507">
        <v>0</v>
      </c>
      <c r="F143" s="508"/>
      <c r="G143" s="518" t="s">
        <v>34</v>
      </c>
      <c r="H143" s="519"/>
      <c r="I143" s="519"/>
      <c r="J143" s="519"/>
      <c r="K143" s="519"/>
      <c r="L143" s="520"/>
    </row>
    <row r="144" spans="1:12" ht="30" customHeight="1" x14ac:dyDescent="0.25">
      <c r="A144" s="492"/>
      <c r="B144" s="493"/>
      <c r="C144" s="492"/>
      <c r="D144" s="493"/>
      <c r="E144" s="507">
        <v>0</v>
      </c>
      <c r="F144" s="508"/>
      <c r="G144" s="518" t="s">
        <v>34</v>
      </c>
      <c r="H144" s="519"/>
      <c r="I144" s="519"/>
      <c r="J144" s="519"/>
      <c r="K144" s="519"/>
      <c r="L144" s="520"/>
    </row>
    <row r="145" spans="1:12" ht="30" customHeight="1" x14ac:dyDescent="0.25">
      <c r="A145" s="492"/>
      <c r="B145" s="493"/>
      <c r="C145" s="492"/>
      <c r="D145" s="493"/>
      <c r="E145" s="507">
        <v>0</v>
      </c>
      <c r="F145" s="508"/>
      <c r="G145" s="518" t="s">
        <v>34</v>
      </c>
      <c r="H145" s="519"/>
      <c r="I145" s="519"/>
      <c r="J145" s="519"/>
      <c r="K145" s="519"/>
      <c r="L145" s="520"/>
    </row>
    <row r="146" spans="1:12" ht="30" customHeight="1" x14ac:dyDescent="0.25">
      <c r="A146" s="492"/>
      <c r="B146" s="493"/>
      <c r="C146" s="492"/>
      <c r="D146" s="493"/>
      <c r="E146" s="507">
        <v>0</v>
      </c>
      <c r="F146" s="508"/>
      <c r="G146" s="518" t="s">
        <v>34</v>
      </c>
      <c r="H146" s="519"/>
      <c r="I146" s="519"/>
      <c r="J146" s="519"/>
      <c r="K146" s="519"/>
      <c r="L146" s="520"/>
    </row>
    <row r="147" spans="1:12" ht="30" customHeight="1" x14ac:dyDescent="0.25">
      <c r="A147" s="492"/>
      <c r="B147" s="493"/>
      <c r="C147" s="492"/>
      <c r="D147" s="493"/>
      <c r="E147" s="507">
        <v>0</v>
      </c>
      <c r="F147" s="508"/>
      <c r="G147" s="518" t="s">
        <v>34</v>
      </c>
      <c r="H147" s="519"/>
      <c r="I147" s="519"/>
      <c r="J147" s="519"/>
      <c r="K147" s="519"/>
      <c r="L147" s="520"/>
    </row>
    <row r="148" spans="1:12" ht="30" customHeight="1" x14ac:dyDescent="0.25">
      <c r="A148" s="492"/>
      <c r="B148" s="493"/>
      <c r="C148" s="492"/>
      <c r="D148" s="493"/>
      <c r="E148" s="507">
        <v>0</v>
      </c>
      <c r="F148" s="508"/>
      <c r="G148" s="518" t="s">
        <v>34</v>
      </c>
      <c r="H148" s="519"/>
      <c r="I148" s="519"/>
      <c r="J148" s="519"/>
      <c r="K148" s="519"/>
      <c r="L148" s="520"/>
    </row>
    <row r="149" spans="1:12" ht="30" customHeight="1" x14ac:dyDescent="0.25">
      <c r="A149" s="492"/>
      <c r="B149" s="493"/>
      <c r="C149" s="492"/>
      <c r="D149" s="493"/>
      <c r="E149" s="507">
        <v>0</v>
      </c>
      <c r="F149" s="508"/>
      <c r="G149" s="518" t="s">
        <v>34</v>
      </c>
      <c r="H149" s="519"/>
      <c r="I149" s="519"/>
      <c r="J149" s="519"/>
      <c r="K149" s="519"/>
      <c r="L149" s="520"/>
    </row>
    <row r="150" spans="1:12" ht="30" customHeight="1" x14ac:dyDescent="0.25">
      <c r="A150" s="492"/>
      <c r="B150" s="493"/>
      <c r="C150" s="492"/>
      <c r="D150" s="493"/>
      <c r="E150" s="507">
        <v>0</v>
      </c>
      <c r="F150" s="508"/>
      <c r="G150" s="518" t="s">
        <v>34</v>
      </c>
      <c r="H150" s="519"/>
      <c r="I150" s="519"/>
      <c r="J150" s="519"/>
      <c r="K150" s="519"/>
      <c r="L150" s="520"/>
    </row>
    <row r="151" spans="1:12" ht="30" customHeight="1" x14ac:dyDescent="0.25">
      <c r="A151" s="492"/>
      <c r="B151" s="493"/>
      <c r="C151" s="492"/>
      <c r="D151" s="493"/>
      <c r="E151" s="507">
        <v>0</v>
      </c>
      <c r="F151" s="508"/>
      <c r="G151" s="518" t="s">
        <v>34</v>
      </c>
      <c r="H151" s="519"/>
      <c r="I151" s="519"/>
      <c r="J151" s="519"/>
      <c r="K151" s="519"/>
      <c r="L151" s="520"/>
    </row>
    <row r="152" spans="1:12" ht="30" customHeight="1" x14ac:dyDescent="0.25">
      <c r="A152" s="492"/>
      <c r="B152" s="493"/>
      <c r="C152" s="492"/>
      <c r="D152" s="493"/>
      <c r="E152" s="507">
        <v>0</v>
      </c>
      <c r="F152" s="508"/>
      <c r="G152" s="518" t="s">
        <v>34</v>
      </c>
      <c r="H152" s="519"/>
      <c r="I152" s="519"/>
      <c r="J152" s="519"/>
      <c r="K152" s="519"/>
      <c r="L152" s="520"/>
    </row>
    <row r="153" spans="1:12" ht="30" customHeight="1" x14ac:dyDescent="0.25">
      <c r="A153" s="492"/>
      <c r="B153" s="493"/>
      <c r="C153" s="492"/>
      <c r="D153" s="493"/>
      <c r="E153" s="507">
        <v>0</v>
      </c>
      <c r="F153" s="508"/>
      <c r="G153" s="518" t="s">
        <v>34</v>
      </c>
      <c r="H153" s="519"/>
      <c r="I153" s="519"/>
      <c r="J153" s="519"/>
      <c r="K153" s="519"/>
      <c r="L153" s="520"/>
    </row>
    <row r="154" spans="1:12" ht="30" customHeight="1" x14ac:dyDescent="0.25">
      <c r="A154" s="492"/>
      <c r="B154" s="493"/>
      <c r="C154" s="492"/>
      <c r="D154" s="493"/>
      <c r="E154" s="507">
        <v>0</v>
      </c>
      <c r="F154" s="508"/>
      <c r="G154" s="518" t="s">
        <v>34</v>
      </c>
      <c r="H154" s="519"/>
      <c r="I154" s="519"/>
      <c r="J154" s="519"/>
      <c r="K154" s="519"/>
      <c r="L154" s="520"/>
    </row>
    <row r="155" spans="1:12" ht="30" customHeight="1" x14ac:dyDescent="0.25">
      <c r="A155" s="492"/>
      <c r="B155" s="493"/>
      <c r="C155" s="492"/>
      <c r="D155" s="493"/>
      <c r="E155" s="507">
        <v>0</v>
      </c>
      <c r="F155" s="508"/>
      <c r="G155" s="518" t="s">
        <v>34</v>
      </c>
      <c r="H155" s="519"/>
      <c r="I155" s="519"/>
      <c r="J155" s="519"/>
      <c r="K155" s="519"/>
      <c r="L155" s="520"/>
    </row>
    <row r="156" spans="1:12" ht="30" customHeight="1" x14ac:dyDescent="0.25">
      <c r="A156" s="492"/>
      <c r="B156" s="493"/>
      <c r="C156" s="492"/>
      <c r="D156" s="493"/>
      <c r="E156" s="507">
        <v>0</v>
      </c>
      <c r="F156" s="508"/>
      <c r="G156" s="518" t="s">
        <v>34</v>
      </c>
      <c r="H156" s="519"/>
      <c r="I156" s="519"/>
      <c r="J156" s="519"/>
      <c r="K156" s="519"/>
      <c r="L156" s="520"/>
    </row>
    <row r="157" spans="1:12" ht="30" customHeight="1" x14ac:dyDescent="0.25">
      <c r="A157" s="492"/>
      <c r="B157" s="493"/>
      <c r="C157" s="492"/>
      <c r="D157" s="493"/>
      <c r="E157" s="507">
        <v>0</v>
      </c>
      <c r="F157" s="508"/>
      <c r="G157" s="518" t="s">
        <v>34</v>
      </c>
      <c r="H157" s="519"/>
      <c r="I157" s="519"/>
      <c r="J157" s="519"/>
      <c r="K157" s="519"/>
      <c r="L157" s="520"/>
    </row>
    <row r="158" spans="1:12" ht="30" customHeight="1" x14ac:dyDescent="0.25">
      <c r="A158" s="492"/>
      <c r="B158" s="493"/>
      <c r="C158" s="492"/>
      <c r="D158" s="493"/>
      <c r="E158" s="507">
        <v>0</v>
      </c>
      <c r="F158" s="508"/>
      <c r="G158" s="518" t="s">
        <v>34</v>
      </c>
      <c r="H158" s="519"/>
      <c r="I158" s="519"/>
      <c r="J158" s="519"/>
      <c r="K158" s="519"/>
      <c r="L158" s="520"/>
    </row>
    <row r="159" spans="1:12" ht="30" customHeight="1" x14ac:dyDescent="0.25">
      <c r="A159" s="492"/>
      <c r="B159" s="493"/>
      <c r="C159" s="492"/>
      <c r="D159" s="493"/>
      <c r="E159" s="507">
        <v>0</v>
      </c>
      <c r="F159" s="508"/>
      <c r="G159" s="518" t="s">
        <v>34</v>
      </c>
      <c r="H159" s="519"/>
      <c r="I159" s="519"/>
      <c r="J159" s="519"/>
      <c r="K159" s="519"/>
      <c r="L159" s="520"/>
    </row>
    <row r="160" spans="1:12" ht="30" customHeight="1" x14ac:dyDescent="0.25">
      <c r="A160" s="492"/>
      <c r="B160" s="493"/>
      <c r="C160" s="492"/>
      <c r="D160" s="493"/>
      <c r="E160" s="507">
        <v>0</v>
      </c>
      <c r="F160" s="508"/>
      <c r="G160" s="518" t="s">
        <v>34</v>
      </c>
      <c r="H160" s="519"/>
      <c r="I160" s="519"/>
      <c r="J160" s="519"/>
      <c r="K160" s="519"/>
      <c r="L160" s="520"/>
    </row>
    <row r="161" spans="1:12" ht="30" customHeight="1" x14ac:dyDescent="0.25">
      <c r="A161" s="492"/>
      <c r="B161" s="493"/>
      <c r="C161" s="492"/>
      <c r="D161" s="493"/>
      <c r="E161" s="507">
        <v>0</v>
      </c>
      <c r="F161" s="508"/>
      <c r="G161" s="518" t="s">
        <v>34</v>
      </c>
      <c r="H161" s="519"/>
      <c r="I161" s="519"/>
      <c r="J161" s="519"/>
      <c r="K161" s="519"/>
      <c r="L161" s="520"/>
    </row>
    <row r="162" spans="1:12" ht="30" customHeight="1" x14ac:dyDescent="0.25">
      <c r="A162" s="492"/>
      <c r="B162" s="493"/>
      <c r="C162" s="492"/>
      <c r="D162" s="493"/>
      <c r="E162" s="507">
        <v>0</v>
      </c>
      <c r="F162" s="508"/>
      <c r="G162" s="518" t="s">
        <v>34</v>
      </c>
      <c r="H162" s="519"/>
      <c r="I162" s="519"/>
      <c r="J162" s="519"/>
      <c r="K162" s="519"/>
      <c r="L162" s="520"/>
    </row>
    <row r="163" spans="1:12" ht="30" customHeight="1" x14ac:dyDescent="0.25">
      <c r="A163" s="492"/>
      <c r="B163" s="493"/>
      <c r="C163" s="492"/>
      <c r="D163" s="493"/>
      <c r="E163" s="507">
        <v>0</v>
      </c>
      <c r="F163" s="508"/>
      <c r="G163" s="518" t="s">
        <v>34</v>
      </c>
      <c r="H163" s="519"/>
      <c r="I163" s="519"/>
      <c r="J163" s="519"/>
      <c r="K163" s="519"/>
      <c r="L163" s="520"/>
    </row>
    <row r="164" spans="1:12" ht="30" customHeight="1" x14ac:dyDescent="0.25">
      <c r="A164" s="492"/>
      <c r="B164" s="493"/>
      <c r="C164" s="492"/>
      <c r="D164" s="493"/>
      <c r="E164" s="507">
        <v>0</v>
      </c>
      <c r="F164" s="508"/>
      <c r="G164" s="518" t="s">
        <v>34</v>
      </c>
      <c r="H164" s="519"/>
      <c r="I164" s="519"/>
      <c r="J164" s="519"/>
      <c r="K164" s="519"/>
      <c r="L164" s="520"/>
    </row>
    <row r="165" spans="1:12" ht="30" customHeight="1" x14ac:dyDescent="0.25">
      <c r="A165" s="492"/>
      <c r="B165" s="493"/>
      <c r="C165" s="492"/>
      <c r="D165" s="493"/>
      <c r="E165" s="507">
        <v>0</v>
      </c>
      <c r="F165" s="508"/>
      <c r="G165" s="518" t="s">
        <v>34</v>
      </c>
      <c r="H165" s="519"/>
      <c r="I165" s="519"/>
      <c r="J165" s="519"/>
      <c r="K165" s="519"/>
      <c r="L165" s="520"/>
    </row>
    <row r="166" spans="1:12" ht="30" customHeight="1" x14ac:dyDescent="0.25">
      <c r="A166" s="492"/>
      <c r="B166" s="493"/>
      <c r="C166" s="492"/>
      <c r="D166" s="493"/>
      <c r="E166" s="507">
        <v>0</v>
      </c>
      <c r="F166" s="508"/>
      <c r="G166" s="518" t="s">
        <v>34</v>
      </c>
      <c r="H166" s="519"/>
      <c r="I166" s="519"/>
      <c r="J166" s="519"/>
      <c r="K166" s="519"/>
      <c r="L166" s="520"/>
    </row>
    <row r="167" spans="1:12" ht="30" customHeight="1" x14ac:dyDescent="0.25">
      <c r="A167" s="492"/>
      <c r="B167" s="493"/>
      <c r="C167" s="492"/>
      <c r="D167" s="493"/>
      <c r="E167" s="507">
        <v>0</v>
      </c>
      <c r="F167" s="508"/>
      <c r="G167" s="518" t="s">
        <v>34</v>
      </c>
      <c r="H167" s="519"/>
      <c r="I167" s="519"/>
      <c r="J167" s="519"/>
      <c r="K167" s="519"/>
      <c r="L167" s="520"/>
    </row>
    <row r="168" spans="1:12" ht="30" customHeight="1" x14ac:dyDescent="0.25">
      <c r="A168" s="492"/>
      <c r="B168" s="493"/>
      <c r="C168" s="492"/>
      <c r="D168" s="493"/>
      <c r="E168" s="507">
        <v>0</v>
      </c>
      <c r="F168" s="508"/>
      <c r="G168" s="518" t="s">
        <v>34</v>
      </c>
      <c r="H168" s="519"/>
      <c r="I168" s="519"/>
      <c r="J168" s="519"/>
      <c r="K168" s="519"/>
      <c r="L168" s="520"/>
    </row>
    <row r="169" spans="1:12" ht="30" customHeight="1" x14ac:dyDescent="0.25">
      <c r="A169" s="492"/>
      <c r="B169" s="493"/>
      <c r="C169" s="492"/>
      <c r="D169" s="493"/>
      <c r="E169" s="507">
        <v>0</v>
      </c>
      <c r="F169" s="508"/>
      <c r="G169" s="518" t="s">
        <v>34</v>
      </c>
      <c r="H169" s="519"/>
      <c r="I169" s="519"/>
      <c r="J169" s="519"/>
      <c r="K169" s="519"/>
      <c r="L169" s="520"/>
    </row>
    <row r="170" spans="1:12" ht="30" customHeight="1" x14ac:dyDescent="0.25">
      <c r="A170" s="492"/>
      <c r="B170" s="493"/>
      <c r="C170" s="492"/>
      <c r="D170" s="493"/>
      <c r="E170" s="507">
        <v>0</v>
      </c>
      <c r="F170" s="508"/>
      <c r="G170" s="518" t="s">
        <v>34</v>
      </c>
      <c r="H170" s="519"/>
      <c r="I170" s="519"/>
      <c r="J170" s="519"/>
      <c r="K170" s="519"/>
      <c r="L170" s="520"/>
    </row>
    <row r="171" spans="1:12" ht="30" customHeight="1" x14ac:dyDescent="0.25">
      <c r="A171" s="492"/>
      <c r="B171" s="493"/>
      <c r="C171" s="492"/>
      <c r="D171" s="493"/>
      <c r="E171" s="507">
        <v>0</v>
      </c>
      <c r="F171" s="508"/>
      <c r="G171" s="518" t="s">
        <v>34</v>
      </c>
      <c r="H171" s="519"/>
      <c r="I171" s="519"/>
      <c r="J171" s="519"/>
      <c r="K171" s="519"/>
      <c r="L171" s="520"/>
    </row>
    <row r="172" spans="1:12" ht="30" customHeight="1" x14ac:dyDescent="0.25">
      <c r="A172" s="492"/>
      <c r="B172" s="493"/>
      <c r="C172" s="492"/>
      <c r="D172" s="493"/>
      <c r="E172" s="507">
        <v>0</v>
      </c>
      <c r="F172" s="508"/>
      <c r="G172" s="518" t="s">
        <v>34</v>
      </c>
      <c r="H172" s="519"/>
      <c r="I172" s="519"/>
      <c r="J172" s="519"/>
      <c r="K172" s="519"/>
      <c r="L172" s="520"/>
    </row>
    <row r="173" spans="1:12" ht="30" customHeight="1" x14ac:dyDescent="0.25">
      <c r="A173" s="492"/>
      <c r="B173" s="493"/>
      <c r="C173" s="492"/>
      <c r="D173" s="493"/>
      <c r="E173" s="507">
        <v>0</v>
      </c>
      <c r="F173" s="508"/>
      <c r="G173" s="518" t="s">
        <v>34</v>
      </c>
      <c r="H173" s="519"/>
      <c r="I173" s="519"/>
      <c r="J173" s="519"/>
      <c r="K173" s="519"/>
      <c r="L173" s="520"/>
    </row>
    <row r="174" spans="1:12" ht="30" customHeight="1" x14ac:dyDescent="0.25">
      <c r="A174" s="492"/>
      <c r="B174" s="493"/>
      <c r="C174" s="492"/>
      <c r="D174" s="493"/>
      <c r="E174" s="507">
        <v>0</v>
      </c>
      <c r="F174" s="508"/>
      <c r="G174" s="518" t="s">
        <v>34</v>
      </c>
      <c r="H174" s="519"/>
      <c r="I174" s="519"/>
      <c r="J174" s="519"/>
      <c r="K174" s="519"/>
      <c r="L174" s="520"/>
    </row>
    <row r="175" spans="1:12" ht="30" customHeight="1" x14ac:dyDescent="0.25">
      <c r="A175" s="492"/>
      <c r="B175" s="493"/>
      <c r="C175" s="492"/>
      <c r="D175" s="493"/>
      <c r="E175" s="507">
        <v>0</v>
      </c>
      <c r="F175" s="508"/>
      <c r="G175" s="518" t="s">
        <v>34</v>
      </c>
      <c r="H175" s="519"/>
      <c r="I175" s="519"/>
      <c r="J175" s="519"/>
      <c r="K175" s="519"/>
      <c r="L175" s="520"/>
    </row>
    <row r="176" spans="1:12" ht="30" customHeight="1" x14ac:dyDescent="0.25">
      <c r="A176" s="492"/>
      <c r="B176" s="493"/>
      <c r="C176" s="492"/>
      <c r="D176" s="493"/>
      <c r="E176" s="507">
        <v>0</v>
      </c>
      <c r="F176" s="508"/>
      <c r="G176" s="518" t="s">
        <v>34</v>
      </c>
      <c r="H176" s="519"/>
      <c r="I176" s="519"/>
      <c r="J176" s="519"/>
      <c r="K176" s="519"/>
      <c r="L176" s="520"/>
    </row>
    <row r="177" spans="1:12" ht="30" customHeight="1" x14ac:dyDescent="0.25">
      <c r="A177" s="492"/>
      <c r="B177" s="493"/>
      <c r="C177" s="492"/>
      <c r="D177" s="493"/>
      <c r="E177" s="507">
        <v>0</v>
      </c>
      <c r="F177" s="508"/>
      <c r="G177" s="518" t="s">
        <v>34</v>
      </c>
      <c r="H177" s="519"/>
      <c r="I177" s="519"/>
      <c r="J177" s="519"/>
      <c r="K177" s="519"/>
      <c r="L177" s="520"/>
    </row>
    <row r="178" spans="1:12" ht="30" customHeight="1" x14ac:dyDescent="0.25">
      <c r="A178" s="492"/>
      <c r="B178" s="493"/>
      <c r="C178" s="492"/>
      <c r="D178" s="493"/>
      <c r="E178" s="507">
        <v>0</v>
      </c>
      <c r="F178" s="508"/>
      <c r="G178" s="518" t="s">
        <v>34</v>
      </c>
      <c r="H178" s="519"/>
      <c r="I178" s="519"/>
      <c r="J178" s="519"/>
      <c r="K178" s="519"/>
      <c r="L178" s="520"/>
    </row>
    <row r="179" spans="1:12" ht="30" customHeight="1" x14ac:dyDescent="0.25">
      <c r="A179" s="492"/>
      <c r="B179" s="493"/>
      <c r="C179" s="492"/>
      <c r="D179" s="493"/>
      <c r="E179" s="507">
        <v>0</v>
      </c>
      <c r="F179" s="508"/>
      <c r="G179" s="518" t="s">
        <v>34</v>
      </c>
      <c r="H179" s="519"/>
      <c r="I179" s="519"/>
      <c r="J179" s="519"/>
      <c r="K179" s="519"/>
      <c r="L179" s="520"/>
    </row>
    <row r="180" spans="1:12" ht="30" customHeight="1" x14ac:dyDescent="0.25">
      <c r="A180" s="492"/>
      <c r="B180" s="493"/>
      <c r="C180" s="492"/>
      <c r="D180" s="493"/>
      <c r="E180" s="507">
        <v>0</v>
      </c>
      <c r="F180" s="508"/>
      <c r="G180" s="518" t="s">
        <v>34</v>
      </c>
      <c r="H180" s="519"/>
      <c r="I180" s="519"/>
      <c r="J180" s="519"/>
      <c r="K180" s="519"/>
      <c r="L180" s="520"/>
    </row>
    <row r="181" spans="1:12" ht="30" customHeight="1" x14ac:dyDescent="0.25">
      <c r="A181" s="492"/>
      <c r="B181" s="493"/>
      <c r="C181" s="492"/>
      <c r="D181" s="493"/>
      <c r="E181" s="507">
        <v>0</v>
      </c>
      <c r="F181" s="508"/>
      <c r="G181" s="518" t="s">
        <v>34</v>
      </c>
      <c r="H181" s="519"/>
      <c r="I181" s="519"/>
      <c r="J181" s="519"/>
      <c r="K181" s="519"/>
      <c r="L181" s="520"/>
    </row>
    <row r="182" spans="1:12" ht="30" customHeight="1" x14ac:dyDescent="0.25">
      <c r="A182" s="492"/>
      <c r="B182" s="493"/>
      <c r="C182" s="492"/>
      <c r="D182" s="493"/>
      <c r="E182" s="507">
        <v>0</v>
      </c>
      <c r="F182" s="508"/>
      <c r="G182" s="518" t="s">
        <v>34</v>
      </c>
      <c r="H182" s="519"/>
      <c r="I182" s="519"/>
      <c r="J182" s="519"/>
      <c r="K182" s="519"/>
      <c r="L182" s="520"/>
    </row>
    <row r="183" spans="1:12" ht="30" customHeight="1" x14ac:dyDescent="0.25">
      <c r="A183" s="492"/>
      <c r="B183" s="493"/>
      <c r="C183" s="492"/>
      <c r="D183" s="493"/>
      <c r="E183" s="507">
        <v>0</v>
      </c>
      <c r="F183" s="508"/>
      <c r="G183" s="518" t="s">
        <v>34</v>
      </c>
      <c r="H183" s="519"/>
      <c r="I183" s="519"/>
      <c r="J183" s="519"/>
      <c r="K183" s="519"/>
      <c r="L183" s="520"/>
    </row>
    <row r="184" spans="1:12" ht="30" customHeight="1" x14ac:dyDescent="0.25">
      <c r="A184" s="492"/>
      <c r="B184" s="493"/>
      <c r="C184" s="492"/>
      <c r="D184" s="493"/>
      <c r="E184" s="507">
        <v>0</v>
      </c>
      <c r="F184" s="508"/>
      <c r="G184" s="518" t="s">
        <v>34</v>
      </c>
      <c r="H184" s="519"/>
      <c r="I184" s="519"/>
      <c r="J184" s="519"/>
      <c r="K184" s="519"/>
      <c r="L184" s="520"/>
    </row>
    <row r="185" spans="1:12" ht="30" customHeight="1" x14ac:dyDescent="0.25">
      <c r="A185" s="492"/>
      <c r="B185" s="493"/>
      <c r="C185" s="492"/>
      <c r="D185" s="493"/>
      <c r="E185" s="509">
        <v>0</v>
      </c>
      <c r="F185" s="510"/>
      <c r="G185" s="539" t="s">
        <v>34</v>
      </c>
      <c r="H185" s="521"/>
      <c r="I185" s="521"/>
      <c r="J185" s="521"/>
      <c r="K185" s="521"/>
      <c r="L185" s="522"/>
    </row>
    <row r="186" spans="1:12" ht="30" customHeight="1" x14ac:dyDescent="0.25">
      <c r="A186" s="492"/>
      <c r="B186" s="493"/>
      <c r="C186" s="492"/>
      <c r="D186" s="493"/>
      <c r="E186" s="537">
        <v>0</v>
      </c>
      <c r="F186" s="537"/>
      <c r="G186" s="538" t="s">
        <v>34</v>
      </c>
      <c r="H186" s="538"/>
      <c r="I186" s="538"/>
      <c r="J186" s="538"/>
      <c r="K186" s="538"/>
      <c r="L186" s="538"/>
    </row>
  </sheetData>
  <sheetProtection algorithmName="SHA-512" hashValue="F8OGXs7NeWUP+9ZnXSsoMuOhxP/lJnhLH7B9pBNU/bJq4f7jyXOGfw3eOWTK9jvtMvP2/GLbiVPDl9Kez6O0vg==" saltValue="dvoujwA3AOGsXuZtuZpPog==" spinCount="100000" sheet="1" objects="1" scenarios="1"/>
  <mergeCells count="793">
    <mergeCell ref="Q13:S13"/>
    <mergeCell ref="T45:U45"/>
    <mergeCell ref="T46:U46"/>
    <mergeCell ref="T47:U47"/>
    <mergeCell ref="T48:U48"/>
    <mergeCell ref="T49:U49"/>
    <mergeCell ref="T50:U50"/>
    <mergeCell ref="T51:U51"/>
    <mergeCell ref="T52:U52"/>
    <mergeCell ref="U20:Z20"/>
    <mergeCell ref="U18:Z18"/>
    <mergeCell ref="U16:Z16"/>
    <mergeCell ref="Q28:S28"/>
    <mergeCell ref="T53:U53"/>
    <mergeCell ref="U27:Z27"/>
    <mergeCell ref="AA27:AB27"/>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Z32:AA32"/>
    <mergeCell ref="AB32:AC32"/>
    <mergeCell ref="AD32:AE32"/>
    <mergeCell ref="AH32:AI32"/>
    <mergeCell ref="AC22:AD22"/>
    <mergeCell ref="AE22:AF22"/>
    <mergeCell ref="AH22:AJ22"/>
    <mergeCell ref="U23:Z23"/>
    <mergeCell ref="AA23:AB23"/>
    <mergeCell ref="AC23:AD23"/>
    <mergeCell ref="AE23:AF23"/>
    <mergeCell ref="AH23:AJ23"/>
    <mergeCell ref="AC26:AD26"/>
    <mergeCell ref="AE26:AF26"/>
    <mergeCell ref="AH26:AJ26"/>
    <mergeCell ref="AA20:AB20"/>
    <mergeCell ref="AC20:AD20"/>
    <mergeCell ref="AE20:AF20"/>
    <mergeCell ref="AH20:AJ20"/>
    <mergeCell ref="U21:Z21"/>
    <mergeCell ref="AA21:AB21"/>
    <mergeCell ref="AC21:AD21"/>
    <mergeCell ref="AE21:AF21"/>
    <mergeCell ref="AH21:AJ21"/>
    <mergeCell ref="AA18:AB18"/>
    <mergeCell ref="AC18:AD18"/>
    <mergeCell ref="AE18:AF18"/>
    <mergeCell ref="AH18:AJ18"/>
    <mergeCell ref="U19:Z19"/>
    <mergeCell ref="AA19:AB19"/>
    <mergeCell ref="AC19:AD19"/>
    <mergeCell ref="AE19:AF19"/>
    <mergeCell ref="AH19:AJ19"/>
    <mergeCell ref="AA16:AB16"/>
    <mergeCell ref="AC16:AD16"/>
    <mergeCell ref="AE16:AF16"/>
    <mergeCell ref="AH16:AJ16"/>
    <mergeCell ref="U17:Z17"/>
    <mergeCell ref="AA17:AB17"/>
    <mergeCell ref="AC17:AD17"/>
    <mergeCell ref="AE17:AF17"/>
    <mergeCell ref="AH17:AJ17"/>
    <mergeCell ref="A53:J53"/>
    <mergeCell ref="K53:L53"/>
    <mergeCell ref="M53:O53"/>
    <mergeCell ref="A51:J51"/>
    <mergeCell ref="K51:L51"/>
    <mergeCell ref="M51:O51"/>
    <mergeCell ref="A52:J52"/>
    <mergeCell ref="K52:L52"/>
    <mergeCell ref="M52:O52"/>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B29:AC29"/>
    <mergeCell ref="AD28:AE28"/>
    <mergeCell ref="AD29:AE29"/>
    <mergeCell ref="AF28:AG28"/>
    <mergeCell ref="AF29:AG29"/>
    <mergeCell ref="AH28:AI28"/>
    <mergeCell ref="AH29:AI29"/>
    <mergeCell ref="U26:Z26"/>
    <mergeCell ref="AA26:AB26"/>
    <mergeCell ref="A23:M23"/>
    <mergeCell ref="N23:P23"/>
    <mergeCell ref="Q23:S23"/>
    <mergeCell ref="A24:M24"/>
    <mergeCell ref="N24:P24"/>
    <mergeCell ref="Q24:S24"/>
    <mergeCell ref="A20:M20"/>
    <mergeCell ref="N20:P20"/>
    <mergeCell ref="Q20:S20"/>
    <mergeCell ref="Q21:S21"/>
    <mergeCell ref="A22:M22"/>
    <mergeCell ref="N22:P22"/>
    <mergeCell ref="Q22:S22"/>
    <mergeCell ref="A18:M18"/>
    <mergeCell ref="N18:P18"/>
    <mergeCell ref="Q18:S18"/>
    <mergeCell ref="A19:M19"/>
    <mergeCell ref="N19:P19"/>
    <mergeCell ref="Q19:S19"/>
    <mergeCell ref="N15:P15"/>
    <mergeCell ref="A16:P16"/>
    <mergeCell ref="Q16:S16"/>
    <mergeCell ref="A17:M17"/>
    <mergeCell ref="N17:P17"/>
    <mergeCell ref="Q17:S17"/>
    <mergeCell ref="AH13:AJ13"/>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H14:AJ14"/>
    <mergeCell ref="U15:Z15"/>
    <mergeCell ref="AA15:AB15"/>
    <mergeCell ref="AC15:AD15"/>
    <mergeCell ref="AE15:AF15"/>
    <mergeCell ref="AH15:AJ15"/>
    <mergeCell ref="A11:M11"/>
    <mergeCell ref="N11:P11"/>
    <mergeCell ref="A12:M12"/>
    <mergeCell ref="N12:P12"/>
    <mergeCell ref="A9:P9"/>
    <mergeCell ref="A10:P10"/>
    <mergeCell ref="T9:AM10"/>
    <mergeCell ref="AH11:AJ11"/>
    <mergeCell ref="U12:Z12"/>
    <mergeCell ref="AA12:AB12"/>
    <mergeCell ref="AC12:AD12"/>
    <mergeCell ref="AE12:AF12"/>
    <mergeCell ref="AH12:AJ12"/>
    <mergeCell ref="A1:AC1"/>
    <mergeCell ref="A2:AC2"/>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58:B58"/>
    <mergeCell ref="C58:D58"/>
    <mergeCell ref="E58:F58"/>
    <mergeCell ref="G58:L58"/>
    <mergeCell ref="A59:B59"/>
    <mergeCell ref="C59:D59"/>
    <mergeCell ref="E59:F59"/>
    <mergeCell ref="G59:L59"/>
    <mergeCell ref="A60:B60"/>
    <mergeCell ref="C60:D60"/>
    <mergeCell ref="E60:F60"/>
    <mergeCell ref="G60:L60"/>
    <mergeCell ref="A61:B61"/>
    <mergeCell ref="C61:D61"/>
    <mergeCell ref="E61:F61"/>
    <mergeCell ref="G61:L61"/>
    <mergeCell ref="A62:B62"/>
    <mergeCell ref="C62:D62"/>
    <mergeCell ref="E62:F62"/>
    <mergeCell ref="G62:L62"/>
    <mergeCell ref="A63:B63"/>
    <mergeCell ref="C63:D63"/>
    <mergeCell ref="E63:F63"/>
    <mergeCell ref="G63:L63"/>
    <mergeCell ref="A64:B64"/>
    <mergeCell ref="C64:D64"/>
    <mergeCell ref="E64:F64"/>
    <mergeCell ref="G64:L64"/>
    <mergeCell ref="A65:B65"/>
    <mergeCell ref="C65:D65"/>
    <mergeCell ref="E65:F65"/>
    <mergeCell ref="G65:L65"/>
    <mergeCell ref="A66:B66"/>
    <mergeCell ref="C66:D66"/>
    <mergeCell ref="E66:F66"/>
    <mergeCell ref="G66:L66"/>
    <mergeCell ref="A67:B67"/>
    <mergeCell ref="C67:D67"/>
    <mergeCell ref="E67:F67"/>
    <mergeCell ref="G67:L67"/>
    <mergeCell ref="A68:B68"/>
    <mergeCell ref="C68:D68"/>
    <mergeCell ref="E68:F68"/>
    <mergeCell ref="G68:L68"/>
    <mergeCell ref="A69:B69"/>
    <mergeCell ref="C69:D69"/>
    <mergeCell ref="E69:F69"/>
    <mergeCell ref="G69:L69"/>
    <mergeCell ref="A70:B70"/>
    <mergeCell ref="C70:D70"/>
    <mergeCell ref="E70:F70"/>
    <mergeCell ref="G70:L70"/>
    <mergeCell ref="A71:B71"/>
    <mergeCell ref="C71:D71"/>
    <mergeCell ref="E71:F71"/>
    <mergeCell ref="G71:L71"/>
    <mergeCell ref="A72:B72"/>
    <mergeCell ref="C72:D72"/>
    <mergeCell ref="E72:F72"/>
    <mergeCell ref="G72:L72"/>
    <mergeCell ref="A73:B73"/>
    <mergeCell ref="C73:D73"/>
    <mergeCell ref="E73:F73"/>
    <mergeCell ref="G73:L73"/>
    <mergeCell ref="A74:B74"/>
    <mergeCell ref="C74:D74"/>
    <mergeCell ref="E74:F74"/>
    <mergeCell ref="G74:L74"/>
    <mergeCell ref="A75:B75"/>
    <mergeCell ref="C75:D75"/>
    <mergeCell ref="E75:F75"/>
    <mergeCell ref="G75:L75"/>
    <mergeCell ref="A76:B76"/>
    <mergeCell ref="C76:D76"/>
    <mergeCell ref="E76:F76"/>
    <mergeCell ref="G76:L76"/>
    <mergeCell ref="A77:B77"/>
    <mergeCell ref="C77:D77"/>
    <mergeCell ref="E77:F77"/>
    <mergeCell ref="G77:L77"/>
    <mergeCell ref="A78:B78"/>
    <mergeCell ref="C78:D78"/>
    <mergeCell ref="E78:F78"/>
    <mergeCell ref="G78:L78"/>
    <mergeCell ref="A79:B79"/>
    <mergeCell ref="C79:D79"/>
    <mergeCell ref="E79:F79"/>
    <mergeCell ref="G79:L79"/>
    <mergeCell ref="A80:B80"/>
    <mergeCell ref="C80:D80"/>
    <mergeCell ref="E80:F80"/>
    <mergeCell ref="G80:L80"/>
    <mergeCell ref="A81:B81"/>
    <mergeCell ref="C81:D81"/>
    <mergeCell ref="E81:F81"/>
    <mergeCell ref="G81:L81"/>
    <mergeCell ref="A82:B82"/>
    <mergeCell ref="C82:D82"/>
    <mergeCell ref="E82:F82"/>
    <mergeCell ref="G82:L82"/>
    <mergeCell ref="A83:B83"/>
    <mergeCell ref="C83:D83"/>
    <mergeCell ref="E83:F83"/>
    <mergeCell ref="G83:L83"/>
    <mergeCell ref="A84:B84"/>
    <mergeCell ref="C84:D84"/>
    <mergeCell ref="E84:F84"/>
    <mergeCell ref="G84:L84"/>
    <mergeCell ref="A85:B85"/>
    <mergeCell ref="C85:D85"/>
    <mergeCell ref="E85:F85"/>
    <mergeCell ref="G85:L85"/>
    <mergeCell ref="A86:B86"/>
    <mergeCell ref="C86:D86"/>
    <mergeCell ref="E86:F86"/>
    <mergeCell ref="G86:L86"/>
    <mergeCell ref="A87:B87"/>
    <mergeCell ref="C87:D87"/>
    <mergeCell ref="E87:F87"/>
    <mergeCell ref="G87:L87"/>
    <mergeCell ref="A88:B88"/>
    <mergeCell ref="C88:D88"/>
    <mergeCell ref="E88:F88"/>
    <mergeCell ref="G88:L88"/>
    <mergeCell ref="A89:B89"/>
    <mergeCell ref="C89:D89"/>
    <mergeCell ref="E89:F89"/>
    <mergeCell ref="G89:L89"/>
    <mergeCell ref="A90:B90"/>
    <mergeCell ref="C90:D90"/>
    <mergeCell ref="E90:F90"/>
    <mergeCell ref="G90:L90"/>
    <mergeCell ref="A91:B91"/>
    <mergeCell ref="C91:D91"/>
    <mergeCell ref="E91:F91"/>
    <mergeCell ref="G91:L91"/>
    <mergeCell ref="A92:B92"/>
    <mergeCell ref="C92:D92"/>
    <mergeCell ref="E92:F92"/>
    <mergeCell ref="G92:L92"/>
    <mergeCell ref="A93:B93"/>
    <mergeCell ref="C93:D93"/>
    <mergeCell ref="E93:F93"/>
    <mergeCell ref="G93:L93"/>
    <mergeCell ref="A94:B94"/>
    <mergeCell ref="C94:D94"/>
    <mergeCell ref="E94:F94"/>
    <mergeCell ref="G94:L94"/>
    <mergeCell ref="A95:B95"/>
    <mergeCell ref="C95:D95"/>
    <mergeCell ref="E95:F95"/>
    <mergeCell ref="G95:L95"/>
    <mergeCell ref="A96:B96"/>
    <mergeCell ref="C96:D96"/>
    <mergeCell ref="E96:F96"/>
    <mergeCell ref="G96:L96"/>
    <mergeCell ref="A97:B97"/>
    <mergeCell ref="C97:D97"/>
    <mergeCell ref="E97:F97"/>
    <mergeCell ref="G97:L97"/>
    <mergeCell ref="A98:B98"/>
    <mergeCell ref="C98:D98"/>
    <mergeCell ref="E98:F98"/>
    <mergeCell ref="G98:L98"/>
    <mergeCell ref="A99:B99"/>
    <mergeCell ref="C99:D99"/>
    <mergeCell ref="E99:F99"/>
    <mergeCell ref="G99:L99"/>
    <mergeCell ref="A100:B100"/>
    <mergeCell ref="C100:D100"/>
    <mergeCell ref="E100:F100"/>
    <mergeCell ref="G100:L100"/>
    <mergeCell ref="A101:B101"/>
    <mergeCell ref="C101:D101"/>
    <mergeCell ref="E101:F101"/>
    <mergeCell ref="G101:L101"/>
    <mergeCell ref="A102:B102"/>
    <mergeCell ref="C102:D102"/>
    <mergeCell ref="E102:F102"/>
    <mergeCell ref="G102:L102"/>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U13:Z13"/>
    <mergeCell ref="AA13:AB13"/>
    <mergeCell ref="AC13:AD13"/>
    <mergeCell ref="AE13:AF13"/>
  </mergeCells>
  <dataValidations count="11">
    <dataValidation allowBlank="1" showInputMessage="1" showErrorMessage="1" prompt="give reason for discharges in Line 11, Column T-AI" sqref="A14:M14" xr:uid="{EBF1053C-443F-4D1E-93C5-9626BD3B04EB}"/>
    <dataValidation allowBlank="1" showInputMessage="1" showErrorMessage="1" prompt="Use a number; DO NOT use alphabet" sqref="N26:N27 N17:N20 N22:N24 N12:P13 Q13:S13" xr:uid="{8862F258-4714-4423-A814-B2F37B4234FB}"/>
    <dataValidation allowBlank="1" showInputMessage="1" showErrorMessage="1" prompt="give reason for discharges in Line 11, Column R-AC" sqref="N14:P14" xr:uid="{26BF9B46-3347-4AE8-90AB-E7E3E3C654F0}"/>
    <dataValidation allowBlank="1" showInputMessage="1" showErrorMessage="1" prompt="auto populates" sqref="N11:P11 N15:P15 Q17:S20 Q22:S24 Q26:S27 Q29:S29 X34:AA42 AF34:AJ42" xr:uid="{0B8DE8EF-E7E1-4359-8E23-2098F8F0B6F1}"/>
    <dataValidation type="date" allowBlank="1" showInputMessage="1" showErrorMessage="1" prompt="Use MM/DD/YYYY format.  " sqref="AC12:AC27 AV12:AV27 AQ12:AQ27 AL12:AL27 BA12:BA27 BF12:BF27" xr:uid="{805C7C7E-234B-4F7E-BFC9-AFF460BA0FFA}">
      <formula1>36708</formula1>
      <formula2>47848</formula2>
    </dataValidation>
    <dataValidation type="whole" allowBlank="1" showInputMessage="1" showErrorMessage="1" prompt="Use a number; DO NOT use alphabet" sqref="N29:P29 AB29:AC29 AF29:AG29" xr:uid="{60BDF18C-A2B9-4DBF-8220-7CED1091B10F}">
      <formula1>0</formula1>
      <formula2>5000</formula2>
    </dataValidation>
    <dataValidation allowBlank="1" showInputMessage="1" showErrorMessage="1" prompt="Will calculate from admission and discharge date. " sqref="AU12:AU27 AK12:AK27 AP12:AP27 AA12:AA27 AZ12:AZ27 BE12:BE27" xr:uid="{EF1DCAF7-3166-47C0-8A3A-801268232D69}"/>
    <dataValidation type="date" operator="greaterThanOrEqual" allowBlank="1" showInputMessage="1" showErrorMessage="1" prompt="Use MM/DD/YYYY format.  Date must be equal or greater than date in Column AQ. " sqref="AR12:AR27 BB12:BB27" xr:uid="{2FF1312A-3925-4E2F-BE06-684A51F0B99D}">
      <formula1>AQ12</formula1>
    </dataValidation>
    <dataValidation type="date" operator="greaterThanOrEqual" allowBlank="1" showInputMessage="1" showErrorMessage="1" prompt="Use MM/DD/YYYY format.  Date must be equal or greater than date in Column AL. " sqref="AM12:AM27" xr:uid="{25DA1C13-C366-4E95-B8C1-382EEFEAA38A}">
      <formula1>AL12</formula1>
    </dataValidation>
    <dataValidation type="date" operator="greaterThanOrEqual" allowBlank="1" showInputMessage="1" showErrorMessage="1" prompt="Use MM/DD/YYYY format.  Date must be equal or greater than date in Column AV. " sqref="AW12:AW27 BG12:BG27" xr:uid="{ABAADEEA-E3E9-4A94-95A0-E9DC867AF41B}">
      <formula1>AV12</formula1>
    </dataValidation>
    <dataValidation type="date" allowBlank="1" showInputMessage="1" showErrorMessage="1" sqref="AE12:AF26" xr:uid="{3D7088D4-7290-4E19-980C-3B66D0C5B82A}">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8E7BC935-8A66-4FC2-86F5-F6B07FE0BE60}">
          <x14:formula1>
            <xm:f>boxes!$D$1:$D$6</xm:f>
          </x14:formula1>
          <xm:sqref>L8</xm:sqref>
        </x14:dataValidation>
        <x14:dataValidation type="list" allowBlank="1" showInputMessage="1" showErrorMessage="1" xr:uid="{83499B40-3063-4480-A7EA-4CA744F17F77}">
          <x14:formula1>
            <xm:f>boxes!$B$2:$B$13</xm:f>
          </x14:formula1>
          <xm:sqref>G8:K8</xm:sqref>
        </x14:dataValidation>
        <x14:dataValidation type="list" allowBlank="1" showInputMessage="1" showErrorMessage="1" xr:uid="{49EC64DF-D5FC-4006-B5E0-89C09592388C}">
          <x14:formula1>
            <xm:f>'drop down boxes'!$A$11:$A$17</xm:f>
          </x14:formula1>
          <xm:sqref>C58:D186</xm:sqref>
        </x14:dataValidation>
        <x14:dataValidation type="list" allowBlank="1" showInputMessage="1" showErrorMessage="1" xr:uid="{2A0DBB47-97C4-46F4-9078-F792D700DF92}">
          <x14:formula1>
            <xm:f>'drop down boxes'!$A$3:$A$5</xm:f>
          </x14:formula1>
          <xm:sqref>A58:B186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INSTRUCTIONS</vt:lpstr>
      <vt:lpstr>SETUP </vt:lpstr>
      <vt:lpstr>July</vt:lpstr>
      <vt:lpstr>August</vt:lpstr>
      <vt:lpstr>September</vt:lpstr>
      <vt:lpstr>October</vt:lpstr>
      <vt:lpstr>November</vt:lpstr>
      <vt:lpstr>December</vt:lpstr>
      <vt:lpstr>January</vt:lpstr>
      <vt:lpstr>February</vt:lpstr>
      <vt:lpstr>March</vt:lpstr>
      <vt:lpstr>April</vt:lpstr>
      <vt:lpstr>May</vt:lpstr>
      <vt:lpstr>June</vt:lpstr>
      <vt:lpstr>boxes</vt:lpstr>
      <vt:lpstr>SUMMARY FOR LOS </vt:lpstr>
      <vt:lpstr>Summary of Supplemental Funds</vt:lpstr>
      <vt:lpstr>drop down boxes</vt:lpstr>
      <vt:lpstr>April!Print_Titles</vt:lpstr>
      <vt:lpstr>August!Print_Titles</vt:lpstr>
      <vt:lpstr>December!Print_Titles</vt:lpstr>
      <vt:lpstr>February!Print_Titles</vt:lpstr>
      <vt:lpstr>January!Print_Titles</vt:lpstr>
      <vt:lpstr>July!Print_Titles</vt:lpstr>
      <vt:lpstr>June!Print_Titles</vt:lpstr>
      <vt:lpstr>March!Print_Titles</vt:lpstr>
      <vt:lpstr>May!Print_Titles</vt:lpstr>
      <vt:lpstr>November!Print_Titles</vt:lpstr>
      <vt:lpstr>October!Print_Titles</vt:lpstr>
      <vt:lpstr>September!Print_Titles</vt:lpstr>
      <vt:lpstr>'SETUP '!Print_Titles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Perry, Saundra K</cp:lastModifiedBy>
  <cp:lastPrinted>2016-08-19T14:08:02Z</cp:lastPrinted>
  <dcterms:created xsi:type="dcterms:W3CDTF">2016-01-11T21:18:53Z</dcterms:created>
  <dcterms:modified xsi:type="dcterms:W3CDTF">2025-01-13T21:15:59Z</dcterms:modified>
</cp:coreProperties>
</file>